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90" windowWidth="16275" windowHeight="7740"/>
  </bookViews>
  <sheets>
    <sheet name="Bank &amp; Agency Spend" sheetId="2" r:id="rId1"/>
    <sheet name="Agency By Supplier" sheetId="5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H5" i="2"/>
  <c r="I5" i="2"/>
  <c r="J5" i="2"/>
  <c r="K5" i="2"/>
  <c r="L5" i="2"/>
  <c r="M5" i="2"/>
  <c r="B6" i="2"/>
  <c r="C6" i="2"/>
  <c r="N6" i="2" s="1"/>
  <c r="D6" i="2"/>
  <c r="E6" i="2"/>
  <c r="F6" i="2"/>
  <c r="G6" i="2"/>
  <c r="G21" i="2" s="1"/>
  <c r="H6" i="2"/>
  <c r="H21" i="2" s="1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K21" i="2" s="1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N14" i="2" s="1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I20" i="2" s="1"/>
  <c r="J15" i="2"/>
  <c r="K15" i="2"/>
  <c r="L15" i="2"/>
  <c r="M15" i="2"/>
  <c r="M20" i="2" s="1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N18" i="2" s="1"/>
  <c r="K18" i="2"/>
  <c r="L18" i="2"/>
  <c r="M18" i="2"/>
  <c r="E20" i="2"/>
  <c r="D21" i="2"/>
  <c r="L21" i="2"/>
  <c r="I22" i="2" l="1"/>
  <c r="N13" i="2"/>
  <c r="N9" i="2"/>
  <c r="N8" i="2"/>
  <c r="N21" i="2" s="1"/>
  <c r="C21" i="2"/>
  <c r="G20" i="2"/>
  <c r="G22" i="2" s="1"/>
  <c r="N17" i="2"/>
  <c r="N16" i="2"/>
  <c r="L20" i="2"/>
  <c r="L22" i="2" s="1"/>
  <c r="H20" i="2"/>
  <c r="H22" i="2" s="1"/>
  <c r="D20" i="2"/>
  <c r="D22" i="2" s="1"/>
  <c r="N11" i="2"/>
  <c r="N7" i="2"/>
  <c r="M21" i="2"/>
  <c r="M22" i="2" s="1"/>
  <c r="I21" i="2"/>
  <c r="E21" i="2"/>
  <c r="N12" i="2"/>
  <c r="N10" i="2"/>
  <c r="K20" i="2"/>
  <c r="K22" i="2" s="1"/>
  <c r="C20" i="2"/>
  <c r="C22" i="2" s="1"/>
  <c r="N15" i="2"/>
  <c r="J21" i="2"/>
  <c r="F21" i="2"/>
  <c r="B21" i="2"/>
  <c r="J20" i="2"/>
  <c r="F20" i="2"/>
  <c r="F22" i="2" s="1"/>
  <c r="B20" i="2"/>
  <c r="E22" i="2"/>
  <c r="J22" i="2"/>
  <c r="B22" i="2"/>
  <c r="N5" i="2"/>
  <c r="N20" i="2" l="1"/>
  <c r="N22" i="2" s="1"/>
</calcChain>
</file>

<file path=xl/sharedStrings.xml><?xml version="1.0" encoding="utf-8"?>
<sst xmlns="http://schemas.openxmlformats.org/spreadsheetml/2006/main" count="194" uniqueCount="162">
  <si>
    <t>Period</t>
  </si>
  <si>
    <t>Customer/Supplier Name</t>
  </si>
  <si>
    <t>FIRST CALL MEDICAL</t>
  </si>
  <si>
    <t>Junior Doctors</t>
  </si>
  <si>
    <t>MEDACS HEALTHCARE SERVICES PLC</t>
  </si>
  <si>
    <t>ID MEDICAL NURSING</t>
  </si>
  <si>
    <t>PULSE</t>
  </si>
  <si>
    <t>LOCUM DIRECT</t>
  </si>
  <si>
    <t>RMR RECRUITMENT LTD</t>
  </si>
  <si>
    <t>A&amp;E AGENCY LIMITED</t>
  </si>
  <si>
    <t>COBEN MEDICAL LTD</t>
  </si>
  <si>
    <t>PLAN B HEALTHCARE PLC</t>
  </si>
  <si>
    <t>THAMES MEDICS LIMITED</t>
  </si>
  <si>
    <t>MYLOCUM LTD</t>
  </si>
  <si>
    <t>DR R RAJENDRAM LTD</t>
  </si>
  <si>
    <t>CRITICARE ANAESTHESIA LIMITED</t>
  </si>
  <si>
    <t>YOUR WORLD RECRUITMENT LTD</t>
  </si>
  <si>
    <t>HOLT DOCTORS</t>
  </si>
  <si>
    <t>MIDAS MEDICAL RECRUITMENT LIMITED</t>
  </si>
  <si>
    <t>CAPITAL CARE SERVICES (UK) LIMITED</t>
  </si>
  <si>
    <t>TOTAL ASSIST RECRUITMENT LTD</t>
  </si>
  <si>
    <t>DRC LOCUMS LIMITED</t>
  </si>
  <si>
    <t>THE PLACEMENT GROUP (UK) LTD</t>
  </si>
  <si>
    <t>OXBRIDGE DOCTORS LTD</t>
  </si>
  <si>
    <t>TMP (UK) LTD</t>
  </si>
  <si>
    <t>MEDICSPRO LTD</t>
  </si>
  <si>
    <t>PROMEDICAL PERSONNEL LIMITED</t>
  </si>
  <si>
    <t>HCL HEALTHCARE LTD</t>
  </si>
  <si>
    <t>KING'S COLLEGE HOSPITAL NHS FDN TRUST</t>
  </si>
  <si>
    <t>TEAM24 LIMITED</t>
  </si>
  <si>
    <t>Nursing</t>
  </si>
  <si>
    <t>NS HEALTH STAFFING</t>
  </si>
  <si>
    <t>DAY WEBSTER LIMITED</t>
  </si>
  <si>
    <t>FRONTLINE STAFFING LIMITED</t>
  </si>
  <si>
    <t>ALLIED HEALTHCARE GROUP LTD</t>
  </si>
  <si>
    <t>INTER-COUNTY AMBULANCE &amp; PARAMEDIC SERVICE</t>
  </si>
  <si>
    <t>AMBITION RECRUITMENT SERVICES</t>
  </si>
  <si>
    <t>FASTRACK AGENCY SERVICES LIMITED</t>
  </si>
  <si>
    <t>MAYDAY HEALTHCARE PLC</t>
  </si>
  <si>
    <t>VIP NURSING LTD</t>
  </si>
  <si>
    <t>CARE PROVIDERS RECRUITMENT LIMITED</t>
  </si>
  <si>
    <t>GENEVA HEALTH INTERNATIONAL LTD</t>
  </si>
  <si>
    <t>NURSING 2000 LIMITED</t>
  </si>
  <si>
    <t>ARROWS GROUP HEALTHCARE SERVICES</t>
  </si>
  <si>
    <t>THE LOCUM CONSULTANCY T/AS NURSING 24</t>
  </si>
  <si>
    <t>MEDIC PROFESSIONALS LIMITED</t>
  </si>
  <si>
    <t>PERTEMPS MEDICAL PROFESSIONALS LIMITED</t>
  </si>
  <si>
    <t>RIG HEALTHCARE RECRUIT</t>
  </si>
  <si>
    <t>GLOBE LOCUMS LIMITED</t>
  </si>
  <si>
    <t>R &amp; S MEDICAL &amp; ALLIED SERVICES LTD</t>
  </si>
  <si>
    <t>ORION LOCUMS LTD</t>
  </si>
  <si>
    <t>MARYLEBONE NURSERY NURSING SERVICE</t>
  </si>
  <si>
    <t>OCCUPATIONAL HEALTH RECRUITMENT</t>
  </si>
  <si>
    <t>PLAN PERSONNEL</t>
  </si>
  <si>
    <t>*REED SPECIALIST RECRUITMENT LIMITED</t>
  </si>
  <si>
    <t>MORGAN HUNT PUBLIC SECTOR LIMITED</t>
  </si>
  <si>
    <t>Estates</t>
  </si>
  <si>
    <t>KEVIN PLUMB ELECTRICAL</t>
  </si>
  <si>
    <t>FINEGREEN ASSOCIATES</t>
  </si>
  <si>
    <t>PHOENIX RESOURCING SERVICES LTD</t>
  </si>
  <si>
    <t>Administration</t>
  </si>
  <si>
    <t>MARIA ANNIBAL SYT</t>
  </si>
  <si>
    <t>MEDICAL TECHNICAL LTD</t>
  </si>
  <si>
    <t>MANPOWER  UK LTD</t>
  </si>
  <si>
    <t>BARNETT PERSONNEL LTD</t>
  </si>
  <si>
    <t>MORGAN LAW RECRUITMENT CONSULTANCY LIMITED</t>
  </si>
  <si>
    <t>TPP RECRUITMENT LLP</t>
  </si>
  <si>
    <t>RANDSTAD EMPLOYMENT BUREAU LTD</t>
  </si>
  <si>
    <t>BLENKIN ASSOCIATES LTD</t>
  </si>
  <si>
    <t>REED PERSONNEL SERVICES PLC</t>
  </si>
  <si>
    <t>LIFELINE PERSONNEL c/o CIP RECRUITMENT SERVIC</t>
  </si>
  <si>
    <t>CIP RECRUITMENT SERVICES LTD</t>
  </si>
  <si>
    <t>CN SUPPORT LIMITED</t>
  </si>
  <si>
    <t>DIANNA SOBERS</t>
  </si>
  <si>
    <t>GARETH JONES ASSOCIATES LTD</t>
  </si>
  <si>
    <t>INDEPENDENT NURSING SERVICES UK</t>
  </si>
  <si>
    <t>VISUAL TRENDS LTD</t>
  </si>
  <si>
    <t>Agency</t>
  </si>
  <si>
    <t>ALLEN LANE LIMITED</t>
  </si>
  <si>
    <t>TIMOTHY JAMES CONSULTING LIMITED</t>
  </si>
  <si>
    <t>RE THINK RECRUITMENT LTD</t>
  </si>
  <si>
    <t>*BADENOCH &amp; CLARK</t>
  </si>
  <si>
    <t>PARASOL LTD</t>
  </si>
  <si>
    <t>ATEN LTD</t>
  </si>
  <si>
    <t>MICHAEL PAGE INTERNATIONAL LTD</t>
  </si>
  <si>
    <t>BITE CONSULTING GROUP LTD</t>
  </si>
  <si>
    <t>MODIS INTERNATIONAL LTD</t>
  </si>
  <si>
    <t>COSTA MICHAEL ASSOCIATES LTD</t>
  </si>
  <si>
    <t>PORTFOLIO PAYROLL LTD</t>
  </si>
  <si>
    <t>P &amp; T Staff</t>
  </si>
  <si>
    <t>MILNER SQUARE MEDICAL LTD</t>
  </si>
  <si>
    <t>ZEBRA MEDICAL LTD</t>
  </si>
  <si>
    <t>ATLANTIS MEDICAL LTD</t>
  </si>
  <si>
    <t>JCJ LOCUMS LTD</t>
  </si>
  <si>
    <t>*JOHNSON &amp; JOHNSON MEDICAL LTD</t>
  </si>
  <si>
    <t>THE MEDICAL ROOM LTD</t>
  </si>
  <si>
    <t>LABMED</t>
  </si>
  <si>
    <t>JCJ LIMITED</t>
  </si>
  <si>
    <t>JENNIE REEVES RADIOGRAPHERS AGENCY</t>
  </si>
  <si>
    <t>URBAN RECRUITMENT GROUP LTD</t>
  </si>
  <si>
    <t>SIMPLY SCANNING LTD</t>
  </si>
  <si>
    <t>MAXXIMA LTD 2</t>
  </si>
  <si>
    <t>SUGARMAN GROUP LTD</t>
  </si>
  <si>
    <t>ASSURED PERFUSION SERVICES LTD</t>
  </si>
  <si>
    <t>COLN F GEORGE T/A PERFUSION &amp; MONITORING SERV</t>
  </si>
  <si>
    <t>Pams Staff</t>
  </si>
  <si>
    <t>BLUE ARROW LTD</t>
  </si>
  <si>
    <t>Ancillary</t>
  </si>
  <si>
    <t>ALPHA CONSULT LTD</t>
  </si>
  <si>
    <t>GALINAPRO LIMITED</t>
  </si>
  <si>
    <t>JMS RECRUITMENT LIMITED</t>
  </si>
  <si>
    <t>MANTRA RECRUITMENT LTD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</si>
  <si>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</si>
  <si>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</si>
  <si>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</si>
  <si>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</si>
  <si>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</si>
  <si>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</si>
  <si>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</si>
  <si>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</si>
  <si>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</si>
  <si>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</si>
  <si>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</si>
  <si>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</si>
  <si>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</si>
  <si>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</si>
  <si>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</si>
  <si>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</si>
  <si>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</si>
  <si>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</si>
  <si>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</si>
  <si>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</si>
  <si>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</si>
  <si>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</si>
  <si>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</si>
  <si>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</si>
  <si>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</si>
  <si>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</si>
  <si>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</si>
  <si>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</si>
  <si>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</si>
  <si>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</si>
  <si>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Consultant Locum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</si>
  <si>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</si>
  <si>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</si>
  <si>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</si>
  <si>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</si>
  <si>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</si>
  <si>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</si>
  <si>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</si>
  <si>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</si>
  <si>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Bank</t>
  </si>
  <si>
    <t>Total</t>
  </si>
  <si>
    <t>Notes:</t>
  </si>
  <si>
    <t xml:space="preserve">Values above are the accounted for sums and include expenditure accruals as appropriate. 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</si>
  <si>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</si>
  <si>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</si>
  <si>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</si>
  <si>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For data up until 31st March 2015, agency radiographers are included in the P&amp;T agency figures.  For data from 1st April 2015 onwards, agency radiographers are included in the PAMs agency figures. </t>
  </si>
  <si>
    <t>2012/13</t>
  </si>
  <si>
    <t>Year 2013-14</t>
  </si>
  <si>
    <t xml:space="preserve">Staff 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</si>
</sst>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"/>
    <numFmt numFmtId="165" formatCode="#,##0_);\(#,##0\);\-_)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3" fillId="0" borderId="0" xfId="1" applyNumberFormat="1" applyFont="1"/>
    <xf numFmtId="164" fontId="0" fillId="0" borderId="2" xfId="0" quotePrefix="1" applyNumberFormat="1" applyBorder="1" applyAlignment="1">
      <alignment horizontal="center"/>
    </xf>
    <xf numFmtId="3" fontId="1" fillId="2" borderId="0" xfId="0" applyNumberFormat="1" applyFont="1" applyFill="1"/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0" fontId="0" fillId="3" borderId="0" xfId="0" applyFill="1"/>
    <xf numFmtId="165" fontId="0" fillId="3" borderId="0" xfId="0" applyNumberFormat="1" applyFill="1"/>
    <xf numFmtId="0" fontId="0" fillId="3" borderId="1" xfId="0" applyFill="1" applyBorder="1"/>
    <xf numFmtId="165" fontId="0" fillId="3" borderId="1" xfId="0" applyNumberFormat="1" applyFill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 applyFill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0" fontId="0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erformance%20Reports/2012-13/M12/OMT/Financial%20Tables%20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A"/>
      <sheetName val="APP C"/>
      <sheetName val="1112 Data"/>
      <sheetName val="1213 Data"/>
    </sheetNames>
    <sheetDataSet>
      <sheetData sheetId="0"/>
      <sheetData sheetId="1"/>
      <sheetData sheetId="2"/>
      <sheetData sheetId="3">
        <row r="3">
          <cell r="A3" t="str">
            <v>Administration Agency</v>
          </cell>
          <cell r="B3">
            <v>114611.5</v>
          </cell>
          <cell r="C3">
            <v>88366.7</v>
          </cell>
          <cell r="D3">
            <v>93168.3</v>
          </cell>
          <cell r="E3">
            <v>89950.7</v>
          </cell>
          <cell r="F3">
            <v>52185.5</v>
          </cell>
          <cell r="G3">
            <v>86078.9</v>
          </cell>
          <cell r="H3">
            <v>73351.600000000006</v>
          </cell>
          <cell r="I3">
            <v>69615.199999999997</v>
          </cell>
          <cell r="J3">
            <v>67329.399999999994</v>
          </cell>
          <cell r="K3">
            <v>54065.8</v>
          </cell>
          <cell r="L3">
            <v>66793.5</v>
          </cell>
          <cell r="M3">
            <v>122477.4</v>
          </cell>
        </row>
        <row r="4">
          <cell r="A4" t="str">
            <v>Administration Bank</v>
          </cell>
          <cell r="B4">
            <v>56180.1</v>
          </cell>
          <cell r="C4">
            <v>34968.9</v>
          </cell>
          <cell r="D4">
            <v>53620.7</v>
          </cell>
          <cell r="E4">
            <v>58846.9</v>
          </cell>
          <cell r="F4">
            <v>65141.5</v>
          </cell>
          <cell r="G4">
            <v>52360.3</v>
          </cell>
          <cell r="H4">
            <v>61015.199999999997</v>
          </cell>
          <cell r="I4">
            <v>49669.7</v>
          </cell>
          <cell r="J4">
            <v>56178</v>
          </cell>
          <cell r="K4">
            <v>56651.9</v>
          </cell>
          <cell r="L4">
            <v>61028.2</v>
          </cell>
          <cell r="M4">
            <v>60309.9</v>
          </cell>
        </row>
        <row r="5">
          <cell r="A5" t="str">
            <v>Ancillary Agency</v>
          </cell>
          <cell r="B5">
            <v>5675</v>
          </cell>
          <cell r="C5">
            <v>4537</v>
          </cell>
          <cell r="D5">
            <v>3663.1</v>
          </cell>
          <cell r="E5">
            <v>5197.3999999999996</v>
          </cell>
          <cell r="F5">
            <v>3958.1</v>
          </cell>
          <cell r="G5">
            <v>3551</v>
          </cell>
          <cell r="H5">
            <v>3986.8</v>
          </cell>
          <cell r="I5">
            <v>3137.4</v>
          </cell>
          <cell r="J5">
            <v>6581.3</v>
          </cell>
          <cell r="K5">
            <v>4964.2</v>
          </cell>
          <cell r="L5">
            <v>6784.4</v>
          </cell>
          <cell r="M5">
            <v>6336.4</v>
          </cell>
        </row>
        <row r="6">
          <cell r="A6" t="str">
            <v>Ancillary Bank</v>
          </cell>
          <cell r="B6">
            <v>47250.9</v>
          </cell>
          <cell r="C6">
            <v>35736.800000000003</v>
          </cell>
          <cell r="D6">
            <v>48781.7</v>
          </cell>
          <cell r="E6">
            <v>44305.5</v>
          </cell>
          <cell r="F6">
            <v>40072.400000000001</v>
          </cell>
          <cell r="G6">
            <v>53467.6</v>
          </cell>
          <cell r="H6">
            <v>49793.1</v>
          </cell>
          <cell r="I6">
            <v>48007.4</v>
          </cell>
          <cell r="J6">
            <v>44124.4</v>
          </cell>
          <cell r="K6">
            <v>52920.3</v>
          </cell>
          <cell r="L6">
            <v>63420.4</v>
          </cell>
          <cell r="M6">
            <v>68128</v>
          </cell>
        </row>
        <row r="7">
          <cell r="A7" t="str">
            <v>Consultant Locum</v>
          </cell>
          <cell r="B7">
            <v>199075.7</v>
          </cell>
          <cell r="C7">
            <v>221023.3</v>
          </cell>
          <cell r="D7">
            <v>213527.5</v>
          </cell>
          <cell r="E7">
            <v>188923.5</v>
          </cell>
          <cell r="F7">
            <v>171700.8</v>
          </cell>
          <cell r="G7">
            <v>179361.9</v>
          </cell>
          <cell r="H7">
            <v>202645.6</v>
          </cell>
          <cell r="I7">
            <v>213860.5</v>
          </cell>
          <cell r="J7">
            <v>180385.6</v>
          </cell>
          <cell r="K7">
            <v>190464.4</v>
          </cell>
          <cell r="L7">
            <v>174710.2</v>
          </cell>
          <cell r="M7">
            <v>150149.70000000001</v>
          </cell>
        </row>
        <row r="8">
          <cell r="A8" t="str">
            <v>Estates Agency</v>
          </cell>
          <cell r="B8">
            <v>2631.9</v>
          </cell>
          <cell r="C8">
            <v>21970.6</v>
          </cell>
          <cell r="D8">
            <v>10951.3</v>
          </cell>
          <cell r="E8">
            <v>24193.200000000001</v>
          </cell>
          <cell r="F8">
            <v>17467</v>
          </cell>
          <cell r="G8">
            <v>17376.3</v>
          </cell>
          <cell r="H8">
            <v>24371.4</v>
          </cell>
          <cell r="I8">
            <v>18954.099999999999</v>
          </cell>
          <cell r="J8">
            <v>14538.5</v>
          </cell>
          <cell r="K8">
            <v>21676.5</v>
          </cell>
          <cell r="L8">
            <v>7532.6</v>
          </cell>
          <cell r="M8">
            <v>45145</v>
          </cell>
        </row>
        <row r="9">
          <cell r="A9" t="str">
            <v>Junior Doctors Agency</v>
          </cell>
          <cell r="B9">
            <v>15260.4</v>
          </cell>
          <cell r="C9">
            <v>52486</v>
          </cell>
          <cell r="D9">
            <v>74612.5</v>
          </cell>
          <cell r="E9">
            <v>59262.5</v>
          </cell>
          <cell r="F9">
            <v>125843.2</v>
          </cell>
          <cell r="G9">
            <v>133089.79999999999</v>
          </cell>
          <cell r="H9">
            <v>76326.100000000006</v>
          </cell>
          <cell r="I9">
            <v>96379.5</v>
          </cell>
          <cell r="J9">
            <v>81727.399999999994</v>
          </cell>
          <cell r="K9">
            <v>67666.2</v>
          </cell>
          <cell r="L9">
            <v>113713</v>
          </cell>
          <cell r="M9">
            <v>182836.6</v>
          </cell>
        </row>
        <row r="10">
          <cell r="A10" t="str">
            <v>Junior Doctors Locum</v>
          </cell>
          <cell r="B10">
            <v>65152.7</v>
          </cell>
          <cell r="C10">
            <v>65834.100000000006</v>
          </cell>
          <cell r="D10">
            <v>47947.8</v>
          </cell>
          <cell r="E10">
            <v>75881.899999999994</v>
          </cell>
          <cell r="F10">
            <v>91376</v>
          </cell>
          <cell r="G10">
            <v>73930.3</v>
          </cell>
          <cell r="H10">
            <v>92526.1</v>
          </cell>
          <cell r="I10">
            <v>72782.8</v>
          </cell>
          <cell r="J10">
            <v>63720.2</v>
          </cell>
          <cell r="K10">
            <v>53926.5</v>
          </cell>
          <cell r="L10">
            <v>64148.800000000003</v>
          </cell>
          <cell r="M10">
            <v>99434.7</v>
          </cell>
        </row>
        <row r="11">
          <cell r="A11" t="str">
            <v>Nursing Agency</v>
          </cell>
          <cell r="B11">
            <v>321020.90000000002</v>
          </cell>
          <cell r="C11">
            <v>409807.9</v>
          </cell>
          <cell r="D11">
            <v>425240.5</v>
          </cell>
          <cell r="E11">
            <v>456233</v>
          </cell>
          <cell r="F11">
            <v>345742.1</v>
          </cell>
          <cell r="G11">
            <v>461179.3</v>
          </cell>
          <cell r="H11">
            <v>667289.59999999998</v>
          </cell>
          <cell r="I11">
            <v>523953.4</v>
          </cell>
          <cell r="J11">
            <v>462514.2</v>
          </cell>
          <cell r="K11">
            <v>368433.5</v>
          </cell>
          <cell r="L11">
            <v>479523.6</v>
          </cell>
          <cell r="M11">
            <v>405699.5</v>
          </cell>
        </row>
        <row r="12">
          <cell r="A12" t="str">
            <v>Nursing Bank</v>
          </cell>
          <cell r="B12">
            <v>362720.9</v>
          </cell>
          <cell r="C12">
            <v>300910.7</v>
          </cell>
          <cell r="D12">
            <v>428089</v>
          </cell>
          <cell r="E12">
            <v>375317.5</v>
          </cell>
          <cell r="F12">
            <v>377449.8</v>
          </cell>
          <cell r="G12">
            <v>390714.2</v>
          </cell>
          <cell r="H12">
            <v>439571.5</v>
          </cell>
          <cell r="I12">
            <v>450081.4</v>
          </cell>
          <cell r="J12">
            <v>403613.8</v>
          </cell>
          <cell r="K12">
            <v>330615.7</v>
          </cell>
          <cell r="L12">
            <v>429523.20000000001</v>
          </cell>
          <cell r="M12">
            <v>481927.6</v>
          </cell>
        </row>
        <row r="13">
          <cell r="A13" t="str">
            <v>Pams Staff Agency</v>
          </cell>
          <cell r="B13">
            <v>3494</v>
          </cell>
          <cell r="C13">
            <v>8629.2999999999993</v>
          </cell>
          <cell r="D13">
            <v>10022.4</v>
          </cell>
          <cell r="E13">
            <v>5018.2</v>
          </cell>
          <cell r="F13">
            <v>11536.4</v>
          </cell>
          <cell r="G13">
            <v>24720.7</v>
          </cell>
          <cell r="H13">
            <v>9010.7999999999993</v>
          </cell>
          <cell r="I13">
            <v>6131.8</v>
          </cell>
          <cell r="J13">
            <v>4609.7</v>
          </cell>
          <cell r="K13">
            <v>0</v>
          </cell>
          <cell r="L13">
            <v>2521.3000000000002</v>
          </cell>
          <cell r="M13">
            <v>9508.5</v>
          </cell>
        </row>
        <row r="14">
          <cell r="A14" t="str">
            <v>Pams Staff Bank</v>
          </cell>
          <cell r="B14">
            <v>15162.5</v>
          </cell>
          <cell r="C14">
            <v>11286.7</v>
          </cell>
          <cell r="D14">
            <v>9034.9</v>
          </cell>
          <cell r="E14">
            <v>10447.4</v>
          </cell>
          <cell r="F14">
            <v>10494.1</v>
          </cell>
          <cell r="G14">
            <v>9502.2999999999993</v>
          </cell>
          <cell r="H14">
            <v>33376.699999999997</v>
          </cell>
          <cell r="I14">
            <v>3362.6</v>
          </cell>
          <cell r="J14">
            <v>7585.7</v>
          </cell>
          <cell r="K14">
            <v>11304.5</v>
          </cell>
          <cell r="L14">
            <v>6110.9</v>
          </cell>
          <cell r="M14">
            <v>4631.7</v>
          </cell>
        </row>
        <row r="15">
          <cell r="A15" t="str">
            <v>P &amp; T Staff Agency</v>
          </cell>
          <cell r="B15">
            <v>72837.7</v>
          </cell>
          <cell r="C15">
            <v>115974.8</v>
          </cell>
          <cell r="D15">
            <v>84452.9</v>
          </cell>
          <cell r="E15">
            <v>91557.8</v>
          </cell>
          <cell r="F15">
            <v>101537.1</v>
          </cell>
          <cell r="G15">
            <v>55046.7</v>
          </cell>
          <cell r="H15">
            <v>61826.1</v>
          </cell>
          <cell r="I15">
            <v>66046</v>
          </cell>
          <cell r="J15">
            <v>52684.6</v>
          </cell>
          <cell r="K15">
            <v>65713.100000000006</v>
          </cell>
          <cell r="L15">
            <v>53050.2</v>
          </cell>
          <cell r="M15">
            <v>96878.5</v>
          </cell>
        </row>
        <row r="16">
          <cell r="A16" t="str">
            <v>P &amp; T Staff Bank</v>
          </cell>
          <cell r="B16">
            <v>47089.2</v>
          </cell>
          <cell r="C16">
            <v>17473.7</v>
          </cell>
          <cell r="D16">
            <v>26658.2</v>
          </cell>
          <cell r="E16">
            <v>22489.7</v>
          </cell>
          <cell r="F16">
            <v>25821.5</v>
          </cell>
          <cell r="G16">
            <v>20666.099999999999</v>
          </cell>
          <cell r="H16">
            <v>3453.5</v>
          </cell>
          <cell r="I16">
            <v>8301.5</v>
          </cell>
          <cell r="J16">
            <v>6092.1</v>
          </cell>
          <cell r="K16">
            <v>11450</v>
          </cell>
          <cell r="L16">
            <v>9532.7000000000007</v>
          </cell>
          <cell r="M16">
            <v>6683.6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zoomScale="90" zoomScaleNormal="90" workbookViewId="0"/>
  </sheetViews>
  <sheetFormatPr defaultColWidth="23.140625" defaultRowHeight="15" x14ac:dyDescent="0.25"/>
  <cols>
    <col min="2" max="14" width="11.7109375" style="2" customWidth="1"/>
  </cols>
  <sheetData>
    <row r="2" spans="1:14" x14ac:dyDescent="0.25">
      <c r="A2" s="3" t="s">
        <v>123</v>
      </c>
      <c r="B2" s="4" t="s">
        <v>124</v>
      </c>
      <c r="C2" s="4" t="s">
        <v>125</v>
      </c>
      <c r="D2" s="4" t="s">
        <v>126</v>
      </c>
      <c r="E2" s="4" t="s">
        <v>127</v>
      </c>
      <c r="F2" s="4" t="s">
        <v>128</v>
      </c>
      <c r="G2" s="4" t="s">
        <v>129</v>
      </c>
      <c r="H2" s="4" t="s">
        <v>130</v>
      </c>
      <c r="I2" s="4" t="s">
        <v>131</v>
      </c>
      <c r="J2" s="4" t="s">
        <v>132</v>
      </c>
      <c r="K2" s="4" t="s">
        <v>133</v>
      </c>
      <c r="L2" s="4" t="s">
        <v>134</v>
      </c>
      <c r="M2" s="4" t="s">
        <v>135</v>
      </c>
      <c r="N2" s="4" t="s">
        <v>136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 t="s">
        <v>159</v>
      </c>
    </row>
    <row r="5" spans="1:14" x14ac:dyDescent="0.25">
      <c r="A5" s="17" t="s">
        <v>137</v>
      </c>
      <c r="B5" s="18">
        <f>VLOOKUP($A5,'[1]1213 Data'!$A$3:$M$16,2,FALSE)</f>
        <v>114611.5</v>
      </c>
      <c r="C5" s="18">
        <f>VLOOKUP($A5,'[1]1213 Data'!$A$3:$M$16,3,FALSE)</f>
        <v>88366.7</v>
      </c>
      <c r="D5" s="18">
        <f>VLOOKUP($A5,'[1]1213 Data'!$A$3:$M$16,4,FALSE)</f>
        <v>93168.3</v>
      </c>
      <c r="E5" s="18">
        <f>VLOOKUP($A5,'[1]1213 Data'!$A$3:$M$16,5,FALSE)</f>
        <v>89950.7</v>
      </c>
      <c r="F5" s="18">
        <f>VLOOKUP($A5,'[1]1213 Data'!$A$3:$M$16,6,FALSE)</f>
        <v>52185.5</v>
      </c>
      <c r="G5" s="18">
        <f>VLOOKUP($A5,'[1]1213 Data'!$A$3:$M$16,7,FALSE)</f>
        <v>86078.9</v>
      </c>
      <c r="H5" s="18">
        <f>VLOOKUP($A5,'[1]1213 Data'!$A$3:$M$16,8,FALSE)</f>
        <v>73351.600000000006</v>
      </c>
      <c r="I5" s="18">
        <f>VLOOKUP($A5,'[1]1213 Data'!$A$3:$M$16,9,FALSE)</f>
        <v>69615.199999999997</v>
      </c>
      <c r="J5" s="18">
        <f>VLOOKUP($A5,'[1]1213 Data'!$A$3:$M$16,10,FALSE)</f>
        <v>67329.399999999994</v>
      </c>
      <c r="K5" s="18">
        <f>VLOOKUP($A5,'[1]1213 Data'!$A$3:$M$16,11,FALSE)</f>
        <v>54065.8</v>
      </c>
      <c r="L5" s="18">
        <f>VLOOKUP($A5,'[1]1213 Data'!$A$3:$M$16,12,FALSE)</f>
        <v>66793.5</v>
      </c>
      <c r="M5" s="18">
        <f>VLOOKUP($A5,'[1]1213 Data'!$A$3:$M$16,13,FALSE)</f>
        <v>122477.4</v>
      </c>
      <c r="N5" s="18">
        <f>SUM(B5:M5)</f>
        <v>977994.5</v>
      </c>
    </row>
    <row r="6" spans="1:14" x14ac:dyDescent="0.25">
      <c r="A6" s="10" t="s">
        <v>138</v>
      </c>
      <c r="B6" s="14">
        <f>VLOOKUP($A6,'[1]1213 Data'!$A$3:$M$16,2,FALSE)</f>
        <v>56180.1</v>
      </c>
      <c r="C6" s="14">
        <f>VLOOKUP($A6,'[1]1213 Data'!$A$3:$M$16,3,FALSE)</f>
        <v>34968.9</v>
      </c>
      <c r="D6" s="14">
        <f>VLOOKUP($A6,'[1]1213 Data'!$A$3:$M$16,4,FALSE)</f>
        <v>53620.7</v>
      </c>
      <c r="E6" s="14">
        <f>VLOOKUP($A6,'[1]1213 Data'!$A$3:$M$16,5,FALSE)</f>
        <v>58846.9</v>
      </c>
      <c r="F6" s="14">
        <f>VLOOKUP($A6,'[1]1213 Data'!$A$3:$M$16,6,FALSE)</f>
        <v>65141.5</v>
      </c>
      <c r="G6" s="14">
        <f>VLOOKUP($A6,'[1]1213 Data'!$A$3:$M$16,7,FALSE)</f>
        <v>52360.3</v>
      </c>
      <c r="H6" s="14">
        <f>VLOOKUP($A6,'[1]1213 Data'!$A$3:$M$16,8,FALSE)</f>
        <v>61015.199999999997</v>
      </c>
      <c r="I6" s="14">
        <f>VLOOKUP($A6,'[1]1213 Data'!$A$3:$M$16,9,FALSE)</f>
        <v>49669.7</v>
      </c>
      <c r="J6" s="14">
        <f>VLOOKUP($A6,'[1]1213 Data'!$A$3:$M$16,10,FALSE)</f>
        <v>56178</v>
      </c>
      <c r="K6" s="14">
        <f>VLOOKUP($A6,'[1]1213 Data'!$A$3:$M$16,11,FALSE)</f>
        <v>56651.9</v>
      </c>
      <c r="L6" s="14">
        <f>VLOOKUP($A6,'[1]1213 Data'!$A$3:$M$16,12,FALSE)</f>
        <v>61028.2</v>
      </c>
      <c r="M6" s="14">
        <f>VLOOKUP($A6,'[1]1213 Data'!$A$3:$M$16,13,FALSE)</f>
        <v>60309.9</v>
      </c>
      <c r="N6" s="14">
        <f t="shared" ref="N6:N18" si="0">SUM(B6:M6)</f>
        <v>665971.29999999993</v>
      </c>
    </row>
    <row r="7" spans="1:14" x14ac:dyDescent="0.25">
      <c r="A7" s="17" t="s">
        <v>139</v>
      </c>
      <c r="B7" s="18">
        <f>VLOOKUP($A7,'[1]1213 Data'!$A$3:$M$16,2,FALSE)</f>
        <v>5675</v>
      </c>
      <c r="C7" s="18">
        <f>VLOOKUP($A7,'[1]1213 Data'!$A$3:$M$16,3,FALSE)</f>
        <v>4537</v>
      </c>
      <c r="D7" s="18">
        <f>VLOOKUP($A7,'[1]1213 Data'!$A$3:$M$16,4,FALSE)</f>
        <v>3663.1</v>
      </c>
      <c r="E7" s="18">
        <f>VLOOKUP($A7,'[1]1213 Data'!$A$3:$M$16,5,FALSE)</f>
        <v>5197.3999999999996</v>
      </c>
      <c r="F7" s="18">
        <f>VLOOKUP($A7,'[1]1213 Data'!$A$3:$M$16,6,FALSE)</f>
        <v>3958.1</v>
      </c>
      <c r="G7" s="18">
        <f>VLOOKUP($A7,'[1]1213 Data'!$A$3:$M$16,7,FALSE)</f>
        <v>3551</v>
      </c>
      <c r="H7" s="18">
        <f>VLOOKUP($A7,'[1]1213 Data'!$A$3:$M$16,8,FALSE)</f>
        <v>3986.8</v>
      </c>
      <c r="I7" s="18">
        <f>VLOOKUP($A7,'[1]1213 Data'!$A$3:$M$16,9,FALSE)</f>
        <v>3137.4</v>
      </c>
      <c r="J7" s="18">
        <f>VLOOKUP($A7,'[1]1213 Data'!$A$3:$M$16,10,FALSE)</f>
        <v>6581.3</v>
      </c>
      <c r="K7" s="18">
        <f>VLOOKUP($A7,'[1]1213 Data'!$A$3:$M$16,11,FALSE)</f>
        <v>4964.2</v>
      </c>
      <c r="L7" s="18">
        <f>VLOOKUP($A7,'[1]1213 Data'!$A$3:$M$16,12,FALSE)</f>
        <v>6784.4</v>
      </c>
      <c r="M7" s="18">
        <f>VLOOKUP($A7,'[1]1213 Data'!$A$3:$M$16,13,FALSE)</f>
        <v>6336.4</v>
      </c>
      <c r="N7" s="18">
        <f t="shared" si="0"/>
        <v>58372.1</v>
      </c>
    </row>
    <row r="8" spans="1:14" x14ac:dyDescent="0.25">
      <c r="A8" s="10" t="s">
        <v>140</v>
      </c>
      <c r="B8" s="14">
        <f>VLOOKUP($A8,'[1]1213 Data'!$A$3:$M$16,2,FALSE)</f>
        <v>47250.9</v>
      </c>
      <c r="C8" s="14">
        <f>VLOOKUP($A8,'[1]1213 Data'!$A$3:$M$16,3,FALSE)</f>
        <v>35736.800000000003</v>
      </c>
      <c r="D8" s="14">
        <f>VLOOKUP($A8,'[1]1213 Data'!$A$3:$M$16,4,FALSE)</f>
        <v>48781.7</v>
      </c>
      <c r="E8" s="14">
        <f>VLOOKUP($A8,'[1]1213 Data'!$A$3:$M$16,5,FALSE)</f>
        <v>44305.5</v>
      </c>
      <c r="F8" s="14">
        <f>VLOOKUP($A8,'[1]1213 Data'!$A$3:$M$16,6,FALSE)</f>
        <v>40072.400000000001</v>
      </c>
      <c r="G8" s="14">
        <f>VLOOKUP($A8,'[1]1213 Data'!$A$3:$M$16,7,FALSE)</f>
        <v>53467.6</v>
      </c>
      <c r="H8" s="14">
        <f>VLOOKUP($A8,'[1]1213 Data'!$A$3:$M$16,8,FALSE)</f>
        <v>49793.1</v>
      </c>
      <c r="I8" s="14">
        <f>VLOOKUP($A8,'[1]1213 Data'!$A$3:$M$16,9,FALSE)</f>
        <v>48007.4</v>
      </c>
      <c r="J8" s="14">
        <f>VLOOKUP($A8,'[1]1213 Data'!$A$3:$M$16,10,FALSE)</f>
        <v>44124.4</v>
      </c>
      <c r="K8" s="14">
        <f>VLOOKUP($A8,'[1]1213 Data'!$A$3:$M$16,11,FALSE)</f>
        <v>52920.3</v>
      </c>
      <c r="L8" s="14">
        <f>VLOOKUP($A8,'[1]1213 Data'!$A$3:$M$16,12,FALSE)</f>
        <v>63420.4</v>
      </c>
      <c r="M8" s="14">
        <f>VLOOKUP($A8,'[1]1213 Data'!$A$3:$M$16,13,FALSE)</f>
        <v>68128</v>
      </c>
      <c r="N8" s="14">
        <f t="shared" si="0"/>
        <v>596008.5</v>
      </c>
    </row>
    <row r="9" spans="1:14" x14ac:dyDescent="0.25">
      <c r="A9" s="17" t="s">
        <v>141</v>
      </c>
      <c r="B9" s="18">
        <f>VLOOKUP($A9,'[1]1213 Data'!$A$3:$M$16,2,FALSE)</f>
        <v>2631.9</v>
      </c>
      <c r="C9" s="18">
        <f>VLOOKUP($A9,'[1]1213 Data'!$A$3:$M$16,3,FALSE)</f>
        <v>21970.6</v>
      </c>
      <c r="D9" s="18">
        <f>VLOOKUP($A9,'[1]1213 Data'!$A$3:$M$16,4,FALSE)</f>
        <v>10951.3</v>
      </c>
      <c r="E9" s="18">
        <f>VLOOKUP($A9,'[1]1213 Data'!$A$3:$M$16,5,FALSE)</f>
        <v>24193.200000000001</v>
      </c>
      <c r="F9" s="18">
        <f>VLOOKUP($A9,'[1]1213 Data'!$A$3:$M$16,6,FALSE)</f>
        <v>17467</v>
      </c>
      <c r="G9" s="18">
        <f>VLOOKUP($A9,'[1]1213 Data'!$A$3:$M$16,7,FALSE)</f>
        <v>17376.3</v>
      </c>
      <c r="H9" s="18">
        <f>VLOOKUP($A9,'[1]1213 Data'!$A$3:$M$16,8,FALSE)</f>
        <v>24371.4</v>
      </c>
      <c r="I9" s="18">
        <f>VLOOKUP($A9,'[1]1213 Data'!$A$3:$M$16,9,FALSE)</f>
        <v>18954.099999999999</v>
      </c>
      <c r="J9" s="18">
        <f>VLOOKUP($A9,'[1]1213 Data'!$A$3:$M$16,10,FALSE)</f>
        <v>14538.5</v>
      </c>
      <c r="K9" s="18">
        <f>VLOOKUP($A9,'[1]1213 Data'!$A$3:$M$16,11,FALSE)</f>
        <v>21676.5</v>
      </c>
      <c r="L9" s="18">
        <f>VLOOKUP($A9,'[1]1213 Data'!$A$3:$M$16,12,FALSE)</f>
        <v>7532.6</v>
      </c>
      <c r="M9" s="18">
        <f>VLOOKUP($A9,'[1]1213 Data'!$A$3:$M$16,13,FALSE)</f>
        <v>45145</v>
      </c>
      <c r="N9" s="18">
        <f t="shared" si="0"/>
        <v>226808.40000000002</v>
      </c>
    </row>
    <row r="10" spans="1:14" x14ac:dyDescent="0.25">
      <c r="A10" s="10" t="s">
        <v>142</v>
      </c>
      <c r="B10" s="14">
        <f>VLOOKUP($A10,'[1]1213 Data'!$A$3:$M$16,2,FALSE)</f>
        <v>199075.7</v>
      </c>
      <c r="C10" s="14">
        <f>VLOOKUP($A10,'[1]1213 Data'!$A$3:$M$16,3,FALSE)</f>
        <v>221023.3</v>
      </c>
      <c r="D10" s="14">
        <f>VLOOKUP($A10,'[1]1213 Data'!$A$3:$M$16,4,FALSE)</f>
        <v>213527.5</v>
      </c>
      <c r="E10" s="14">
        <f>VLOOKUP($A10,'[1]1213 Data'!$A$3:$M$16,5,FALSE)</f>
        <v>188923.5</v>
      </c>
      <c r="F10" s="14">
        <f>VLOOKUP($A10,'[1]1213 Data'!$A$3:$M$16,6,FALSE)</f>
        <v>171700.8</v>
      </c>
      <c r="G10" s="14">
        <f>VLOOKUP($A10,'[1]1213 Data'!$A$3:$M$16,7,FALSE)</f>
        <v>179361.9</v>
      </c>
      <c r="H10" s="14">
        <f>VLOOKUP($A10,'[1]1213 Data'!$A$3:$M$16,8,FALSE)</f>
        <v>202645.6</v>
      </c>
      <c r="I10" s="14">
        <f>VLOOKUP($A10,'[1]1213 Data'!$A$3:$M$16,9,FALSE)</f>
        <v>213860.5</v>
      </c>
      <c r="J10" s="14">
        <f>VLOOKUP($A10,'[1]1213 Data'!$A$3:$M$16,10,FALSE)</f>
        <v>180385.6</v>
      </c>
      <c r="K10" s="14">
        <f>VLOOKUP($A10,'[1]1213 Data'!$A$3:$M$16,11,FALSE)</f>
        <v>190464.4</v>
      </c>
      <c r="L10" s="14">
        <f>VLOOKUP($A10,'[1]1213 Data'!$A$3:$M$16,12,FALSE)</f>
        <v>174710.2</v>
      </c>
      <c r="M10" s="14">
        <f>VLOOKUP($A10,'[1]1213 Data'!$A$3:$M$16,13,FALSE)</f>
        <v>150149.70000000001</v>
      </c>
      <c r="N10" s="14">
        <f t="shared" si="0"/>
        <v>2285828.7000000002</v>
      </c>
    </row>
    <row r="11" spans="1:14" x14ac:dyDescent="0.25">
      <c r="A11" s="17" t="s">
        <v>143</v>
      </c>
      <c r="B11" s="18">
        <f>VLOOKUP($A11,'[1]1213 Data'!$A$3:$M$16,2,FALSE)</f>
        <v>65152.7</v>
      </c>
      <c r="C11" s="18">
        <f>VLOOKUP($A11,'[1]1213 Data'!$A$3:$M$16,3,FALSE)</f>
        <v>65834.100000000006</v>
      </c>
      <c r="D11" s="18">
        <f>VLOOKUP($A11,'[1]1213 Data'!$A$3:$M$16,4,FALSE)</f>
        <v>47947.8</v>
      </c>
      <c r="E11" s="18">
        <f>VLOOKUP($A11,'[1]1213 Data'!$A$3:$M$16,5,FALSE)</f>
        <v>75881.899999999994</v>
      </c>
      <c r="F11" s="18">
        <f>VLOOKUP($A11,'[1]1213 Data'!$A$3:$M$16,6,FALSE)</f>
        <v>91376</v>
      </c>
      <c r="G11" s="18">
        <f>VLOOKUP($A11,'[1]1213 Data'!$A$3:$M$16,7,FALSE)</f>
        <v>73930.3</v>
      </c>
      <c r="H11" s="18">
        <f>VLOOKUP($A11,'[1]1213 Data'!$A$3:$M$16,8,FALSE)</f>
        <v>92526.1</v>
      </c>
      <c r="I11" s="18">
        <f>VLOOKUP($A11,'[1]1213 Data'!$A$3:$M$16,9,FALSE)</f>
        <v>72782.8</v>
      </c>
      <c r="J11" s="18">
        <f>VLOOKUP($A11,'[1]1213 Data'!$A$3:$M$16,10,FALSE)</f>
        <v>63720.2</v>
      </c>
      <c r="K11" s="18">
        <f>VLOOKUP($A11,'[1]1213 Data'!$A$3:$M$16,11,FALSE)</f>
        <v>53926.5</v>
      </c>
      <c r="L11" s="18">
        <f>VLOOKUP($A11,'[1]1213 Data'!$A$3:$M$16,12,FALSE)</f>
        <v>64148.800000000003</v>
      </c>
      <c r="M11" s="18">
        <f>VLOOKUP($A11,'[1]1213 Data'!$A$3:$M$16,13,FALSE)</f>
        <v>99434.7</v>
      </c>
      <c r="N11" s="18">
        <f t="shared" si="0"/>
        <v>866661.9</v>
      </c>
    </row>
    <row r="12" spans="1:14" x14ac:dyDescent="0.25">
      <c r="A12" s="10" t="s">
        <v>144</v>
      </c>
      <c r="B12" s="14">
        <f>VLOOKUP($A12,'[1]1213 Data'!$A$3:$M$16,2,FALSE)</f>
        <v>15260.4</v>
      </c>
      <c r="C12" s="14">
        <f>VLOOKUP($A12,'[1]1213 Data'!$A$3:$M$16,3,FALSE)</f>
        <v>52486</v>
      </c>
      <c r="D12" s="14">
        <f>VLOOKUP($A12,'[1]1213 Data'!$A$3:$M$16,4,FALSE)</f>
        <v>74612.5</v>
      </c>
      <c r="E12" s="14">
        <f>VLOOKUP($A12,'[1]1213 Data'!$A$3:$M$16,5,FALSE)</f>
        <v>59262.5</v>
      </c>
      <c r="F12" s="14">
        <f>VLOOKUP($A12,'[1]1213 Data'!$A$3:$M$16,6,FALSE)</f>
        <v>125843.2</v>
      </c>
      <c r="G12" s="14">
        <f>VLOOKUP($A12,'[1]1213 Data'!$A$3:$M$16,7,FALSE)</f>
        <v>133089.79999999999</v>
      </c>
      <c r="H12" s="14">
        <f>VLOOKUP($A12,'[1]1213 Data'!$A$3:$M$16,8,FALSE)</f>
        <v>76326.100000000006</v>
      </c>
      <c r="I12" s="14">
        <f>VLOOKUP($A12,'[1]1213 Data'!$A$3:$M$16,9,FALSE)</f>
        <v>96379.5</v>
      </c>
      <c r="J12" s="14">
        <f>VLOOKUP($A12,'[1]1213 Data'!$A$3:$M$16,10,FALSE)</f>
        <v>81727.399999999994</v>
      </c>
      <c r="K12" s="14">
        <f>VLOOKUP($A12,'[1]1213 Data'!$A$3:$M$16,11,FALSE)</f>
        <v>67666.2</v>
      </c>
      <c r="L12" s="14">
        <f>VLOOKUP($A12,'[1]1213 Data'!$A$3:$M$16,12,FALSE)</f>
        <v>113713</v>
      </c>
      <c r="M12" s="14">
        <f>VLOOKUP($A12,'[1]1213 Data'!$A$3:$M$16,13,FALSE)</f>
        <v>182836.6</v>
      </c>
      <c r="N12" s="14">
        <f t="shared" si="0"/>
        <v>1079203.2</v>
      </c>
    </row>
    <row r="13" spans="1:14" x14ac:dyDescent="0.25">
      <c r="A13" s="17" t="s">
        <v>145</v>
      </c>
      <c r="B13" s="18">
        <f>VLOOKUP($A13,'[1]1213 Data'!$A$3:$M$16,2,FALSE)</f>
        <v>321020.90000000002</v>
      </c>
      <c r="C13" s="18">
        <f>VLOOKUP($A13,'[1]1213 Data'!$A$3:$M$16,3,FALSE)</f>
        <v>409807.9</v>
      </c>
      <c r="D13" s="18">
        <f>VLOOKUP($A13,'[1]1213 Data'!$A$3:$M$16,4,FALSE)</f>
        <v>425240.5</v>
      </c>
      <c r="E13" s="18">
        <f>VLOOKUP($A13,'[1]1213 Data'!$A$3:$M$16,5,FALSE)</f>
        <v>456233</v>
      </c>
      <c r="F13" s="18">
        <f>VLOOKUP($A13,'[1]1213 Data'!$A$3:$M$16,6,FALSE)</f>
        <v>345742.1</v>
      </c>
      <c r="G13" s="18">
        <f>VLOOKUP($A13,'[1]1213 Data'!$A$3:$M$16,7,FALSE)</f>
        <v>461179.3</v>
      </c>
      <c r="H13" s="18">
        <f>VLOOKUP($A13,'[1]1213 Data'!$A$3:$M$16,8,FALSE)</f>
        <v>667289.59999999998</v>
      </c>
      <c r="I13" s="18">
        <f>VLOOKUP($A13,'[1]1213 Data'!$A$3:$M$16,9,FALSE)</f>
        <v>523953.4</v>
      </c>
      <c r="J13" s="18">
        <f>VLOOKUP($A13,'[1]1213 Data'!$A$3:$M$16,10,FALSE)</f>
        <v>462514.2</v>
      </c>
      <c r="K13" s="18">
        <f>VLOOKUP($A13,'[1]1213 Data'!$A$3:$M$16,11,FALSE)</f>
        <v>368433.5</v>
      </c>
      <c r="L13" s="18">
        <f>VLOOKUP($A13,'[1]1213 Data'!$A$3:$M$16,12,FALSE)</f>
        <v>479523.6</v>
      </c>
      <c r="M13" s="18">
        <f>VLOOKUP($A13,'[1]1213 Data'!$A$3:$M$16,13,FALSE)</f>
        <v>405699.5</v>
      </c>
      <c r="N13" s="18">
        <f t="shared" si="0"/>
        <v>5326637.5</v>
      </c>
    </row>
    <row r="14" spans="1:14" x14ac:dyDescent="0.25">
      <c r="A14" s="10" t="s">
        <v>146</v>
      </c>
      <c r="B14" s="14">
        <f>VLOOKUP($A14,'[1]1213 Data'!$A$3:$M$16,2,FALSE)</f>
        <v>362720.9</v>
      </c>
      <c r="C14" s="14">
        <f>VLOOKUP($A14,'[1]1213 Data'!$A$3:$M$16,3,FALSE)</f>
        <v>300910.7</v>
      </c>
      <c r="D14" s="14">
        <f>VLOOKUP($A14,'[1]1213 Data'!$A$3:$M$16,4,FALSE)</f>
        <v>428089</v>
      </c>
      <c r="E14" s="14">
        <f>VLOOKUP($A14,'[1]1213 Data'!$A$3:$M$16,5,FALSE)</f>
        <v>375317.5</v>
      </c>
      <c r="F14" s="14">
        <f>VLOOKUP($A14,'[1]1213 Data'!$A$3:$M$16,6,FALSE)</f>
        <v>377449.8</v>
      </c>
      <c r="G14" s="14">
        <f>VLOOKUP($A14,'[1]1213 Data'!$A$3:$M$16,7,FALSE)</f>
        <v>390714.2</v>
      </c>
      <c r="H14" s="14">
        <f>VLOOKUP($A14,'[1]1213 Data'!$A$3:$M$16,8,FALSE)</f>
        <v>439571.5</v>
      </c>
      <c r="I14" s="14">
        <f>VLOOKUP($A14,'[1]1213 Data'!$A$3:$M$16,9,FALSE)</f>
        <v>450081.4</v>
      </c>
      <c r="J14" s="14">
        <f>VLOOKUP($A14,'[1]1213 Data'!$A$3:$M$16,10,FALSE)</f>
        <v>403613.8</v>
      </c>
      <c r="K14" s="14">
        <f>VLOOKUP($A14,'[1]1213 Data'!$A$3:$M$16,11,FALSE)</f>
        <v>330615.7</v>
      </c>
      <c r="L14" s="14">
        <f>VLOOKUP($A14,'[1]1213 Data'!$A$3:$M$16,12,FALSE)</f>
        <v>429523.20000000001</v>
      </c>
      <c r="M14" s="14">
        <f>VLOOKUP($A14,'[1]1213 Data'!$A$3:$M$16,13,FALSE)</f>
        <v>481927.6</v>
      </c>
      <c r="N14" s="14">
        <f t="shared" si="0"/>
        <v>4770535.3</v>
      </c>
    </row>
    <row r="15" spans="1:14" x14ac:dyDescent="0.25">
      <c r="A15" s="17" t="s">
        <v>147</v>
      </c>
      <c r="B15" s="18">
        <f>VLOOKUP($A15,'[1]1213 Data'!$A$3:$M$16,2,FALSE)</f>
        <v>3494</v>
      </c>
      <c r="C15" s="18">
        <f>VLOOKUP($A15,'[1]1213 Data'!$A$3:$M$16,3,FALSE)</f>
        <v>8629.2999999999993</v>
      </c>
      <c r="D15" s="18">
        <f>VLOOKUP($A15,'[1]1213 Data'!$A$3:$M$16,4,FALSE)</f>
        <v>10022.4</v>
      </c>
      <c r="E15" s="18">
        <f>VLOOKUP($A15,'[1]1213 Data'!$A$3:$M$16,5,FALSE)</f>
        <v>5018.2</v>
      </c>
      <c r="F15" s="18">
        <f>VLOOKUP($A15,'[1]1213 Data'!$A$3:$M$16,6,FALSE)</f>
        <v>11536.4</v>
      </c>
      <c r="G15" s="18">
        <f>VLOOKUP($A15,'[1]1213 Data'!$A$3:$M$16,7,FALSE)</f>
        <v>24720.7</v>
      </c>
      <c r="H15" s="18">
        <f>VLOOKUP($A15,'[1]1213 Data'!$A$3:$M$16,8,FALSE)</f>
        <v>9010.7999999999993</v>
      </c>
      <c r="I15" s="18">
        <f>VLOOKUP($A15,'[1]1213 Data'!$A$3:$M$16,9,FALSE)</f>
        <v>6131.8</v>
      </c>
      <c r="J15" s="18">
        <f>VLOOKUP($A15,'[1]1213 Data'!$A$3:$M$16,10,FALSE)</f>
        <v>4609.7</v>
      </c>
      <c r="K15" s="18">
        <f>VLOOKUP($A15,'[1]1213 Data'!$A$3:$M$16,11,FALSE)</f>
        <v>0</v>
      </c>
      <c r="L15" s="18">
        <f>VLOOKUP($A15,'[1]1213 Data'!$A$3:$M$16,12,FALSE)</f>
        <v>2521.3000000000002</v>
      </c>
      <c r="M15" s="18">
        <f>VLOOKUP($A15,'[1]1213 Data'!$A$3:$M$16,13,FALSE)</f>
        <v>9508.5</v>
      </c>
      <c r="N15" s="18">
        <f t="shared" si="0"/>
        <v>95203.1</v>
      </c>
    </row>
    <row r="16" spans="1:14" x14ac:dyDescent="0.25">
      <c r="A16" s="10" t="s">
        <v>148</v>
      </c>
      <c r="B16" s="14">
        <f>VLOOKUP($A16,'[1]1213 Data'!$A$3:$M$16,2,FALSE)</f>
        <v>15162.5</v>
      </c>
      <c r="C16" s="14">
        <f>VLOOKUP($A16,'[1]1213 Data'!$A$3:$M$16,3,FALSE)</f>
        <v>11286.7</v>
      </c>
      <c r="D16" s="14">
        <f>VLOOKUP($A16,'[1]1213 Data'!$A$3:$M$16,4,FALSE)</f>
        <v>9034.9</v>
      </c>
      <c r="E16" s="14">
        <f>VLOOKUP($A16,'[1]1213 Data'!$A$3:$M$16,5,FALSE)</f>
        <v>10447.4</v>
      </c>
      <c r="F16" s="14">
        <f>VLOOKUP($A16,'[1]1213 Data'!$A$3:$M$16,6,FALSE)</f>
        <v>10494.1</v>
      </c>
      <c r="G16" s="14">
        <f>VLOOKUP($A16,'[1]1213 Data'!$A$3:$M$16,7,FALSE)</f>
        <v>9502.2999999999993</v>
      </c>
      <c r="H16" s="14">
        <f>VLOOKUP($A16,'[1]1213 Data'!$A$3:$M$16,8,FALSE)</f>
        <v>33376.699999999997</v>
      </c>
      <c r="I16" s="14">
        <f>VLOOKUP($A16,'[1]1213 Data'!$A$3:$M$16,9,FALSE)</f>
        <v>3362.6</v>
      </c>
      <c r="J16" s="14">
        <f>VLOOKUP($A16,'[1]1213 Data'!$A$3:$M$16,10,FALSE)</f>
        <v>7585.7</v>
      </c>
      <c r="K16" s="14">
        <f>VLOOKUP($A16,'[1]1213 Data'!$A$3:$M$16,11,FALSE)</f>
        <v>11304.5</v>
      </c>
      <c r="L16" s="14">
        <f>VLOOKUP($A16,'[1]1213 Data'!$A$3:$M$16,12,FALSE)</f>
        <v>6110.9</v>
      </c>
      <c r="M16" s="14">
        <f>VLOOKUP($A16,'[1]1213 Data'!$A$3:$M$16,13,FALSE)</f>
        <v>4631.7</v>
      </c>
      <c r="N16" s="14">
        <f t="shared" si="0"/>
        <v>132300</v>
      </c>
    </row>
    <row r="17" spans="1:15" x14ac:dyDescent="0.25">
      <c r="A17" s="17" t="s">
        <v>149</v>
      </c>
      <c r="B17" s="18">
        <f>VLOOKUP($A17,'[1]1213 Data'!$A$3:$M$16,2,FALSE)</f>
        <v>72837.7</v>
      </c>
      <c r="C17" s="18">
        <f>VLOOKUP($A17,'[1]1213 Data'!$A$3:$M$16,3,FALSE)</f>
        <v>115974.8</v>
      </c>
      <c r="D17" s="18">
        <f>VLOOKUP($A17,'[1]1213 Data'!$A$3:$M$16,4,FALSE)</f>
        <v>84452.9</v>
      </c>
      <c r="E17" s="18">
        <f>VLOOKUP($A17,'[1]1213 Data'!$A$3:$M$16,5,FALSE)</f>
        <v>91557.8</v>
      </c>
      <c r="F17" s="18">
        <f>VLOOKUP($A17,'[1]1213 Data'!$A$3:$M$16,6,FALSE)</f>
        <v>101537.1</v>
      </c>
      <c r="G17" s="18">
        <f>VLOOKUP($A17,'[1]1213 Data'!$A$3:$M$16,7,FALSE)</f>
        <v>55046.7</v>
      </c>
      <c r="H17" s="18">
        <f>VLOOKUP($A17,'[1]1213 Data'!$A$3:$M$16,8,FALSE)</f>
        <v>61826.1</v>
      </c>
      <c r="I17" s="18">
        <f>VLOOKUP($A17,'[1]1213 Data'!$A$3:$M$16,9,FALSE)</f>
        <v>66046</v>
      </c>
      <c r="J17" s="18">
        <f>VLOOKUP($A17,'[1]1213 Data'!$A$3:$M$16,10,FALSE)</f>
        <v>52684.6</v>
      </c>
      <c r="K17" s="18">
        <f>VLOOKUP($A17,'[1]1213 Data'!$A$3:$M$16,11,FALSE)</f>
        <v>65713.100000000006</v>
      </c>
      <c r="L17" s="18">
        <f>VLOOKUP($A17,'[1]1213 Data'!$A$3:$M$16,12,FALSE)</f>
        <v>53050.2</v>
      </c>
      <c r="M17" s="18">
        <f>VLOOKUP($A17,'[1]1213 Data'!$A$3:$M$16,13,FALSE)</f>
        <v>96878.5</v>
      </c>
      <c r="N17" s="18">
        <f t="shared" si="0"/>
        <v>917605.5</v>
      </c>
    </row>
    <row r="18" spans="1:15" x14ac:dyDescent="0.25">
      <c r="A18" s="10" t="s">
        <v>150</v>
      </c>
      <c r="B18" s="14">
        <f>VLOOKUP($A18,'[1]1213 Data'!$A$3:$M$16,2,FALSE)</f>
        <v>47089.2</v>
      </c>
      <c r="C18" s="14">
        <f>VLOOKUP($A18,'[1]1213 Data'!$A$3:$M$16,3,FALSE)</f>
        <v>17473.7</v>
      </c>
      <c r="D18" s="14">
        <f>VLOOKUP($A18,'[1]1213 Data'!$A$3:$M$16,4,FALSE)</f>
        <v>26658.2</v>
      </c>
      <c r="E18" s="14">
        <f>VLOOKUP($A18,'[1]1213 Data'!$A$3:$M$16,5,FALSE)</f>
        <v>22489.7</v>
      </c>
      <c r="F18" s="14">
        <f>VLOOKUP($A18,'[1]1213 Data'!$A$3:$M$16,6,FALSE)</f>
        <v>25821.5</v>
      </c>
      <c r="G18" s="14">
        <f>VLOOKUP($A18,'[1]1213 Data'!$A$3:$M$16,7,FALSE)</f>
        <v>20666.099999999999</v>
      </c>
      <c r="H18" s="14">
        <f>VLOOKUP($A18,'[1]1213 Data'!$A$3:$M$16,8,FALSE)</f>
        <v>3453.5</v>
      </c>
      <c r="I18" s="14">
        <f>VLOOKUP($A18,'[1]1213 Data'!$A$3:$M$16,9,FALSE)</f>
        <v>8301.5</v>
      </c>
      <c r="J18" s="14">
        <f>VLOOKUP($A18,'[1]1213 Data'!$A$3:$M$16,10,FALSE)</f>
        <v>6092.1</v>
      </c>
      <c r="K18" s="14">
        <f>VLOOKUP($A18,'[1]1213 Data'!$A$3:$M$16,11,FALSE)</f>
        <v>11450</v>
      </c>
      <c r="L18" s="14">
        <f>VLOOKUP($A18,'[1]1213 Data'!$A$3:$M$16,12,FALSE)</f>
        <v>9532.7000000000007</v>
      </c>
      <c r="M18" s="14">
        <f>VLOOKUP($A18,'[1]1213 Data'!$A$3:$M$16,13,FALSE)</f>
        <v>6683.6</v>
      </c>
      <c r="N18" s="14">
        <f t="shared" si="0"/>
        <v>205711.80000000002</v>
      </c>
      <c r="O18" s="7"/>
    </row>
    <row r="19" spans="1:15" x14ac:dyDescent="0.25">
      <c r="A19" s="1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5" x14ac:dyDescent="0.25">
      <c r="A20" s="19" t="s">
        <v>77</v>
      </c>
      <c r="B20" s="20">
        <f>B5+B7+B9+B12+B13+B15+B17</f>
        <v>535531.4</v>
      </c>
      <c r="C20" s="20">
        <f>C5+C7+C9+C12+C13+C15+C17</f>
        <v>701772.3</v>
      </c>
      <c r="D20" s="20">
        <f>D5+D7+D9+D12+D13+D15+D17</f>
        <v>702111</v>
      </c>
      <c r="E20" s="20">
        <f>E5+E7+E9+E12+E13+E15+E17</f>
        <v>731412.8</v>
      </c>
      <c r="F20" s="20">
        <f t="shared" ref="F20:N20" si="1">F5+F7+F9+F12+F13+F15+F17</f>
        <v>658269.39999999991</v>
      </c>
      <c r="G20" s="20">
        <f t="shared" si="1"/>
        <v>781042.7</v>
      </c>
      <c r="H20" s="20">
        <f t="shared" si="1"/>
        <v>916162.4</v>
      </c>
      <c r="I20" s="20">
        <f t="shared" si="1"/>
        <v>784217.4</v>
      </c>
      <c r="J20" s="20">
        <f t="shared" si="1"/>
        <v>689985.1</v>
      </c>
      <c r="K20" s="20">
        <f t="shared" si="1"/>
        <v>582519.30000000005</v>
      </c>
      <c r="L20" s="20">
        <f t="shared" si="1"/>
        <v>729918.6</v>
      </c>
      <c r="M20" s="20">
        <f t="shared" si="1"/>
        <v>868881.9</v>
      </c>
      <c r="N20" s="20">
        <f t="shared" si="1"/>
        <v>8681824.3000000007</v>
      </c>
    </row>
    <row r="21" spans="1:15" x14ac:dyDescent="0.25">
      <c r="A21" s="15" t="s">
        <v>151</v>
      </c>
      <c r="B21" s="16">
        <f>B6+B8+B10+B11+B14+B16+B18</f>
        <v>792632</v>
      </c>
      <c r="C21" s="16">
        <f>C6+C8+C10+C11+C14+C16+C18</f>
        <v>687234.2</v>
      </c>
      <c r="D21" s="16">
        <f>D6+D8+D10+D11+D14+D16+D18</f>
        <v>827659.79999999993</v>
      </c>
      <c r="E21" s="16">
        <f>E6+E8+E10+E11+E14+E16+E18</f>
        <v>776212.4</v>
      </c>
      <c r="F21" s="16">
        <f t="shared" ref="F21:N21" si="2">F6+F8+F10+F11+F14+F16+F18</f>
        <v>782056.1</v>
      </c>
      <c r="G21" s="16">
        <f t="shared" si="2"/>
        <v>780002.70000000007</v>
      </c>
      <c r="H21" s="16">
        <f t="shared" si="2"/>
        <v>882381.7</v>
      </c>
      <c r="I21" s="16">
        <f t="shared" si="2"/>
        <v>846065.9</v>
      </c>
      <c r="J21" s="16">
        <f t="shared" si="2"/>
        <v>761699.79999999993</v>
      </c>
      <c r="K21" s="16">
        <f t="shared" si="2"/>
        <v>707333.3</v>
      </c>
      <c r="L21" s="16">
        <f t="shared" si="2"/>
        <v>808474.4</v>
      </c>
      <c r="M21" s="16">
        <f t="shared" si="2"/>
        <v>871265.19999999984</v>
      </c>
      <c r="N21" s="16">
        <f t="shared" si="2"/>
        <v>9523017.5</v>
      </c>
    </row>
    <row r="22" spans="1:15" x14ac:dyDescent="0.25">
      <c r="A22" s="21" t="s">
        <v>152</v>
      </c>
      <c r="B22" s="22">
        <f>SUM(B20:B21)</f>
        <v>1328163.3999999999</v>
      </c>
      <c r="C22" s="22">
        <f>SUM(C20:C21)</f>
        <v>1389006.5</v>
      </c>
      <c r="D22" s="22">
        <f>SUM(D20:D21)</f>
        <v>1529770.7999999998</v>
      </c>
      <c r="E22" s="22">
        <f>SUM(E20:E21)</f>
        <v>1507625.2000000002</v>
      </c>
      <c r="F22" s="22">
        <f t="shared" ref="F22:N22" si="3">SUM(F20:F21)</f>
        <v>1440325.5</v>
      </c>
      <c r="G22" s="22">
        <f t="shared" si="3"/>
        <v>1561045.4</v>
      </c>
      <c r="H22" s="22">
        <f t="shared" si="3"/>
        <v>1798544.1</v>
      </c>
      <c r="I22" s="22">
        <f t="shared" si="3"/>
        <v>1630283.3</v>
      </c>
      <c r="J22" s="22">
        <f t="shared" si="3"/>
        <v>1451684.9</v>
      </c>
      <c r="K22" s="22">
        <f t="shared" si="3"/>
        <v>1289852.6000000001</v>
      </c>
      <c r="L22" s="22">
        <f t="shared" si="3"/>
        <v>1538393</v>
      </c>
      <c r="M22" s="22">
        <f t="shared" si="3"/>
        <v>1740147.0999999999</v>
      </c>
      <c r="N22" s="22">
        <f t="shared" si="3"/>
        <v>18204841.800000001</v>
      </c>
    </row>
    <row r="24" spans="1:15" x14ac:dyDescent="0.25">
      <c r="A24" s="23" t="s">
        <v>153</v>
      </c>
    </row>
    <row r="25" spans="1:15" x14ac:dyDescent="0.25">
      <c r="A25" s="24" t="s">
        <v>154</v>
      </c>
    </row>
    <row r="26" spans="1:15" x14ac:dyDescent="0.25">
      <c r="A26" s="10" t="s">
        <v>155</v>
      </c>
    </row>
    <row r="27" spans="1:15" x14ac:dyDescent="0.25">
      <c r="A27" s="10" t="s">
        <v>156</v>
      </c>
    </row>
    <row r="28" spans="1:15" x14ac:dyDescent="0.25">
      <c r="A28" s="10" t="s">
        <v>157</v>
      </c>
    </row>
    <row r="29" spans="1:15" x14ac:dyDescent="0.25">
      <c r="A29" s="10" t="s">
        <v>158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opLeftCell="B17" zoomScale="80" zoomScaleNormal="80" workbookViewId="0">
      <selection activeCell="C145" sqref="C145:O145"/>
    </sheetView>
  </sheetViews>
  <sheetFormatPr defaultRowHeight="15" x14ac:dyDescent="0.25"/>
  <cols>
    <col min="1" max="1" width="53.140625" bestFit="1" customWidth="1"/>
    <col min="2" max="2" width="49.28515625" bestFit="1" customWidth="1"/>
    <col min="3" max="15" width="12.85546875" customWidth="1"/>
  </cols>
  <sheetData>
    <row r="1" spans="1:16" s="10" customFormat="1" ht="34.5" customHeight="1" x14ac:dyDescent="0.25">
      <c r="A1" s="11" t="s">
        <v>120</v>
      </c>
      <c r="B1" s="12" t="s">
        <v>121</v>
      </c>
      <c r="C1" s="29" t="s">
        <v>122</v>
      </c>
      <c r="D1" s="29"/>
      <c r="E1" s="29"/>
      <c r="F1" s="29"/>
      <c r="G1" s="29"/>
      <c r="H1" s="29"/>
      <c r="I1" s="29"/>
      <c r="J1" s="29"/>
      <c r="P1" s="13"/>
    </row>
    <row r="2" spans="1:16" s="10" customFormat="1" x14ac:dyDescent="0.25">
      <c r="P2" s="13"/>
    </row>
    <row r="3" spans="1:16" s="26" customFormat="1" x14ac:dyDescent="0.25">
      <c r="A3" s="11" t="s">
        <v>160</v>
      </c>
      <c r="B3" s="11"/>
      <c r="C3" s="11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5"/>
    </row>
    <row r="4" spans="1:16" s="26" customFormat="1" x14ac:dyDescent="0.25">
      <c r="A4" s="11" t="s">
        <v>161</v>
      </c>
      <c r="B4" s="11" t="s">
        <v>1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 t="s">
        <v>112</v>
      </c>
      <c r="P4" s="25"/>
    </row>
    <row r="5" spans="1:16" x14ac:dyDescent="0.25">
      <c r="A5" t="s">
        <v>60</v>
      </c>
      <c r="B5" t="s">
        <v>81</v>
      </c>
      <c r="C5" s="1"/>
      <c r="D5" s="1"/>
      <c r="E5" s="1"/>
      <c r="F5" s="1"/>
      <c r="G5" s="1"/>
      <c r="H5" s="1"/>
      <c r="I5" s="1"/>
      <c r="J5" s="1"/>
      <c r="K5" s="1"/>
      <c r="L5" s="1"/>
      <c r="M5" s="1">
        <v>13063.01</v>
      </c>
      <c r="N5" s="1">
        <v>1866.1399999999999</v>
      </c>
      <c r="O5" s="1">
        <v>14929.15</v>
      </c>
    </row>
    <row r="6" spans="1:16" x14ac:dyDescent="0.25">
      <c r="B6" t="s">
        <v>54</v>
      </c>
      <c r="C6" s="1">
        <v>1369.11</v>
      </c>
      <c r="D6" s="1">
        <v>2871.07</v>
      </c>
      <c r="E6" s="1">
        <v>1202.26</v>
      </c>
      <c r="F6" s="1">
        <v>3328.78</v>
      </c>
      <c r="G6" s="1">
        <v>5830.9600000000009</v>
      </c>
      <c r="H6" s="1">
        <v>8374.14</v>
      </c>
      <c r="I6" s="1">
        <v>7011.2100000000009</v>
      </c>
      <c r="J6" s="1">
        <v>6164.6600000000008</v>
      </c>
      <c r="K6" s="1">
        <v>2284.34</v>
      </c>
      <c r="L6" s="1">
        <v>5417.8399999999992</v>
      </c>
      <c r="M6" s="1">
        <v>4809.9799999999996</v>
      </c>
      <c r="N6" s="1">
        <v>4187.74</v>
      </c>
      <c r="O6" s="1">
        <v>52852.089999999989</v>
      </c>
    </row>
    <row r="7" spans="1:16" x14ac:dyDescent="0.25">
      <c r="B7" t="s">
        <v>78</v>
      </c>
      <c r="C7" s="1"/>
      <c r="D7" s="1">
        <v>5124.92</v>
      </c>
      <c r="E7" s="1"/>
      <c r="F7" s="1">
        <v>1464.26</v>
      </c>
      <c r="G7" s="1"/>
      <c r="H7" s="1"/>
      <c r="I7" s="1">
        <v>732.14</v>
      </c>
      <c r="J7" s="1"/>
      <c r="K7" s="1"/>
      <c r="L7" s="1"/>
      <c r="M7" s="1"/>
      <c r="N7" s="1">
        <v>8125.4400000000005</v>
      </c>
      <c r="O7" s="1">
        <v>15446.760000000002</v>
      </c>
    </row>
    <row r="8" spans="1:16" x14ac:dyDescent="0.25">
      <c r="B8" t="s">
        <v>83</v>
      </c>
      <c r="C8" s="1"/>
      <c r="D8" s="1">
        <v>2100</v>
      </c>
      <c r="E8" s="1">
        <v>5400</v>
      </c>
      <c r="F8" s="1">
        <v>6000</v>
      </c>
      <c r="G8" s="1">
        <v>7500</v>
      </c>
      <c r="H8" s="1">
        <v>5700</v>
      </c>
      <c r="I8" s="1">
        <v>7500</v>
      </c>
      <c r="J8" s="1">
        <v>6000</v>
      </c>
      <c r="K8" s="1">
        <v>6900</v>
      </c>
      <c r="L8" s="1">
        <v>4200</v>
      </c>
      <c r="M8" s="1">
        <v>7500</v>
      </c>
      <c r="N8" s="1">
        <v>6035.15</v>
      </c>
      <c r="O8" s="1">
        <v>64835.15</v>
      </c>
    </row>
    <row r="9" spans="1:16" x14ac:dyDescent="0.25">
      <c r="B9" t="s">
        <v>64</v>
      </c>
      <c r="C9" s="1">
        <v>7054.08</v>
      </c>
      <c r="D9" s="1">
        <v>11212.300000000001</v>
      </c>
      <c r="E9" s="1">
        <v>6783.9199999999992</v>
      </c>
      <c r="F9" s="1">
        <v>10665.760000000004</v>
      </c>
      <c r="G9" s="1">
        <v>4283.04</v>
      </c>
      <c r="H9" s="1">
        <v>12110.560000000003</v>
      </c>
      <c r="I9" s="1">
        <v>8217.74</v>
      </c>
      <c r="J9" s="1">
        <v>7981.9799999999987</v>
      </c>
      <c r="K9" s="1">
        <v>7289.55</v>
      </c>
      <c r="L9" s="1">
        <v>17185.620000000003</v>
      </c>
      <c r="M9" s="1">
        <v>9613.82</v>
      </c>
      <c r="N9" s="1"/>
      <c r="O9" s="1">
        <v>102398.37000000002</v>
      </c>
    </row>
    <row r="10" spans="1:16" x14ac:dyDescent="0.25">
      <c r="B10" t="s">
        <v>85</v>
      </c>
      <c r="C10" s="1"/>
      <c r="D10" s="1"/>
      <c r="E10" s="1"/>
      <c r="F10" s="1"/>
      <c r="G10" s="1"/>
      <c r="H10" s="1">
        <v>1927</v>
      </c>
      <c r="I10" s="1"/>
      <c r="J10" s="1"/>
      <c r="K10" s="1"/>
      <c r="L10" s="1"/>
      <c r="M10" s="1"/>
      <c r="N10" s="1"/>
      <c r="O10" s="1">
        <v>1927</v>
      </c>
    </row>
    <row r="11" spans="1:16" x14ac:dyDescent="0.25">
      <c r="B11" t="s">
        <v>68</v>
      </c>
      <c r="C11" s="1"/>
      <c r="D11" s="1">
        <v>11394.3</v>
      </c>
      <c r="E11" s="1">
        <v>10824.59</v>
      </c>
      <c r="F11" s="1">
        <v>8545.73</v>
      </c>
      <c r="G11" s="1">
        <v>13331.35</v>
      </c>
      <c r="H11" s="1"/>
      <c r="I11" s="1"/>
      <c r="J11" s="1"/>
      <c r="K11" s="1"/>
      <c r="L11" s="1"/>
      <c r="M11" s="1"/>
      <c r="N11" s="1"/>
      <c r="O11" s="1">
        <v>44095.97</v>
      </c>
    </row>
    <row r="12" spans="1:16" x14ac:dyDescent="0.25">
      <c r="B12" t="s">
        <v>71</v>
      </c>
      <c r="C12" s="1"/>
      <c r="D12" s="1"/>
      <c r="E12" s="1"/>
      <c r="F12" s="1">
        <v>1561.3400000000001</v>
      </c>
      <c r="G12" s="1">
        <v>1155.5999999999999</v>
      </c>
      <c r="H12" s="1">
        <v>325.27999999999997</v>
      </c>
      <c r="I12" s="1"/>
      <c r="J12" s="1"/>
      <c r="K12" s="1"/>
      <c r="L12" s="1"/>
      <c r="M12" s="1"/>
      <c r="N12" s="1"/>
      <c r="O12" s="1">
        <v>3042.2200000000003</v>
      </c>
    </row>
    <row r="13" spans="1:16" x14ac:dyDescent="0.25">
      <c r="B13" t="s">
        <v>72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0</v>
      </c>
      <c r="O13" s="1">
        <v>0</v>
      </c>
    </row>
    <row r="14" spans="1:16" x14ac:dyDescent="0.25">
      <c r="B14" t="s">
        <v>87</v>
      </c>
      <c r="C14" s="1">
        <v>4680</v>
      </c>
      <c r="D14" s="1">
        <v>960</v>
      </c>
      <c r="E14" s="1">
        <v>2880</v>
      </c>
      <c r="F14" s="1">
        <v>3920</v>
      </c>
      <c r="G14" s="1">
        <v>800</v>
      </c>
      <c r="H14" s="1"/>
      <c r="I14" s="1"/>
      <c r="J14" s="1"/>
      <c r="K14" s="1"/>
      <c r="L14" s="1"/>
      <c r="M14" s="1"/>
      <c r="N14" s="1"/>
      <c r="O14" s="1">
        <v>13240</v>
      </c>
    </row>
    <row r="15" spans="1:16" x14ac:dyDescent="0.25">
      <c r="B15" t="s">
        <v>73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2600</v>
      </c>
      <c r="N15" s="1">
        <v>2500</v>
      </c>
      <c r="O15" s="1">
        <v>5100</v>
      </c>
    </row>
    <row r="16" spans="1:16" x14ac:dyDescent="0.25">
      <c r="B16" t="s">
        <v>58</v>
      </c>
      <c r="C16" s="1">
        <v>14110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14110</v>
      </c>
    </row>
    <row r="17" spans="2:15" x14ac:dyDescent="0.25">
      <c r="B17" t="s">
        <v>74</v>
      </c>
      <c r="C17" s="1">
        <v>12600</v>
      </c>
      <c r="D17" s="1">
        <v>7200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19800</v>
      </c>
    </row>
    <row r="18" spans="2:15" x14ac:dyDescent="0.25">
      <c r="B18" t="s">
        <v>75</v>
      </c>
      <c r="C18" s="1"/>
      <c r="D18" s="1"/>
      <c r="E18" s="1"/>
      <c r="F18" s="1"/>
      <c r="G18" s="1"/>
      <c r="H18" s="1">
        <v>1740</v>
      </c>
      <c r="I18" s="1"/>
      <c r="J18" s="1"/>
      <c r="K18" s="1"/>
      <c r="L18" s="1"/>
      <c r="M18" s="1"/>
      <c r="N18" s="1"/>
      <c r="O18" s="1">
        <v>1740</v>
      </c>
    </row>
    <row r="19" spans="2:15" x14ac:dyDescent="0.25">
      <c r="B19" t="s">
        <v>70</v>
      </c>
      <c r="C19" s="1">
        <v>1470.6</v>
      </c>
      <c r="D19" s="1">
        <v>2421.9499999999998</v>
      </c>
      <c r="E19" s="1">
        <v>2889</v>
      </c>
      <c r="F19" s="1">
        <v>1206.96</v>
      </c>
      <c r="G19" s="1">
        <v>1284</v>
      </c>
      <c r="H19" s="1">
        <v>1806.1599999999999</v>
      </c>
      <c r="I19" s="1">
        <v>2191.36</v>
      </c>
      <c r="J19" s="1">
        <v>2439.6</v>
      </c>
      <c r="K19" s="1">
        <v>642</v>
      </c>
      <c r="L19" s="1">
        <v>1027.2</v>
      </c>
      <c r="M19" s="1">
        <v>642</v>
      </c>
      <c r="N19" s="1">
        <v>2301.6799999999998</v>
      </c>
      <c r="O19" s="1">
        <v>20322.509999999998</v>
      </c>
    </row>
    <row r="20" spans="2:15" x14ac:dyDescent="0.25">
      <c r="B20" t="s">
        <v>63</v>
      </c>
      <c r="C20" s="1"/>
      <c r="D20" s="1">
        <v>372.12</v>
      </c>
      <c r="E20" s="1">
        <v>3297.82</v>
      </c>
      <c r="F20" s="1">
        <v>2159.73</v>
      </c>
      <c r="G20" s="1">
        <v>4111.5200000000004</v>
      </c>
      <c r="H20" s="1">
        <v>2345.1800000000003</v>
      </c>
      <c r="I20" s="1">
        <v>482.72</v>
      </c>
      <c r="J20" s="1">
        <v>721.22</v>
      </c>
      <c r="K20" s="1">
        <v>1529.8600000000001</v>
      </c>
      <c r="L20" s="1">
        <v>3059.71</v>
      </c>
      <c r="M20" s="1">
        <v>2696.62</v>
      </c>
      <c r="N20" s="1">
        <v>4961.88</v>
      </c>
      <c r="O20" s="1">
        <v>25738.38</v>
      </c>
    </row>
    <row r="21" spans="2:15" x14ac:dyDescent="0.25">
      <c r="B21" t="s">
        <v>61</v>
      </c>
      <c r="C21" s="1">
        <v>700</v>
      </c>
      <c r="D21" s="1">
        <v>350</v>
      </c>
      <c r="E21" s="1"/>
      <c r="F21" s="1">
        <v>175</v>
      </c>
      <c r="G21" s="1">
        <v>875</v>
      </c>
      <c r="H21" s="1">
        <v>175</v>
      </c>
      <c r="I21" s="1">
        <v>350</v>
      </c>
      <c r="J21" s="1">
        <v>350</v>
      </c>
      <c r="K21" s="1">
        <v>350</v>
      </c>
      <c r="L21" s="1">
        <v>1225</v>
      </c>
      <c r="M21" s="1">
        <v>175</v>
      </c>
      <c r="N21" s="1">
        <v>350</v>
      </c>
      <c r="O21" s="1">
        <v>5075</v>
      </c>
    </row>
    <row r="22" spans="2:15" x14ac:dyDescent="0.25">
      <c r="B22" t="s">
        <v>62</v>
      </c>
      <c r="C22" s="1"/>
      <c r="D22" s="1"/>
      <c r="E22" s="1"/>
      <c r="F22" s="1"/>
      <c r="G22" s="1">
        <v>940.69</v>
      </c>
      <c r="H22" s="1"/>
      <c r="I22" s="1"/>
      <c r="J22" s="1"/>
      <c r="K22" s="1"/>
      <c r="L22" s="1"/>
      <c r="M22" s="1"/>
      <c r="N22" s="1"/>
      <c r="O22" s="1">
        <v>940.69</v>
      </c>
    </row>
    <row r="23" spans="2:15" x14ac:dyDescent="0.25">
      <c r="B23" t="s">
        <v>84</v>
      </c>
      <c r="C23" s="1"/>
      <c r="D23" s="1"/>
      <c r="E23" s="1"/>
      <c r="F23" s="1"/>
      <c r="G23" s="1"/>
      <c r="H23" s="1">
        <v>3108</v>
      </c>
      <c r="I23" s="1"/>
      <c r="J23" s="1"/>
      <c r="K23" s="1"/>
      <c r="L23" s="1"/>
      <c r="M23" s="1"/>
      <c r="N23" s="1"/>
      <c r="O23" s="1">
        <v>3108</v>
      </c>
    </row>
    <row r="24" spans="2:15" x14ac:dyDescent="0.25">
      <c r="B24" t="s">
        <v>86</v>
      </c>
      <c r="C24" s="1"/>
      <c r="D24" s="1"/>
      <c r="E24" s="1"/>
      <c r="F24" s="1"/>
      <c r="G24" s="1"/>
      <c r="H24" s="1">
        <v>468.75</v>
      </c>
      <c r="I24" s="1">
        <v>2700</v>
      </c>
      <c r="J24" s="1">
        <v>1643.75</v>
      </c>
      <c r="K24" s="1">
        <v>1315.63</v>
      </c>
      <c r="L24" s="1">
        <v>2000</v>
      </c>
      <c r="M24" s="1">
        <v>2256.25</v>
      </c>
      <c r="N24" s="1">
        <v>1312.5</v>
      </c>
      <c r="O24" s="1">
        <v>11696.880000000001</v>
      </c>
    </row>
    <row r="25" spans="2:15" x14ac:dyDescent="0.25">
      <c r="B25" t="s">
        <v>65</v>
      </c>
      <c r="C25" s="1">
        <v>12448.770000000002</v>
      </c>
      <c r="D25" s="1">
        <v>13091.22</v>
      </c>
      <c r="E25" s="1">
        <v>7735.73</v>
      </c>
      <c r="F25" s="1">
        <v>9520.880000000001</v>
      </c>
      <c r="G25" s="1">
        <v>10115.939999999999</v>
      </c>
      <c r="H25" s="1"/>
      <c r="I25" s="1"/>
      <c r="J25" s="1">
        <v>10560</v>
      </c>
      <c r="K25" s="1"/>
      <c r="L25" s="1"/>
      <c r="M25" s="1"/>
      <c r="N25" s="1"/>
      <c r="O25" s="1">
        <v>63472.540000000008</v>
      </c>
    </row>
    <row r="26" spans="2:15" x14ac:dyDescent="0.25">
      <c r="B26" t="s">
        <v>52</v>
      </c>
      <c r="C26" s="1">
        <v>2580.04</v>
      </c>
      <c r="D26" s="1">
        <v>2682.98</v>
      </c>
      <c r="E26" s="1">
        <v>4572.71</v>
      </c>
      <c r="F26" s="1">
        <v>3518.8500000000004</v>
      </c>
      <c r="G26" s="1">
        <v>2955.5299999999997</v>
      </c>
      <c r="H26" s="1">
        <v>1332.38</v>
      </c>
      <c r="I26" s="1">
        <v>2180.4</v>
      </c>
      <c r="J26" s="1"/>
      <c r="K26" s="1"/>
      <c r="L26" s="1"/>
      <c r="M26" s="1"/>
      <c r="N26" s="1"/>
      <c r="O26" s="1">
        <v>19822.890000000003</v>
      </c>
    </row>
    <row r="27" spans="2:15" x14ac:dyDescent="0.25">
      <c r="B27" t="s">
        <v>82</v>
      </c>
      <c r="C27" s="1">
        <v>1735.5</v>
      </c>
      <c r="D27" s="1">
        <v>1833</v>
      </c>
      <c r="E27" s="1">
        <v>1560</v>
      </c>
      <c r="F27" s="1">
        <v>2229.5</v>
      </c>
      <c r="G27" s="1">
        <v>1950</v>
      </c>
      <c r="H27" s="1">
        <v>1755</v>
      </c>
      <c r="I27" s="1">
        <v>2314</v>
      </c>
      <c r="J27" s="1">
        <v>2340</v>
      </c>
      <c r="K27" s="1">
        <v>1766.25</v>
      </c>
      <c r="L27" s="1">
        <v>1353.75</v>
      </c>
      <c r="M27" s="1">
        <v>1644.5</v>
      </c>
      <c r="N27" s="1">
        <v>2190.5</v>
      </c>
      <c r="O27" s="1">
        <v>22672</v>
      </c>
    </row>
    <row r="28" spans="2:15" x14ac:dyDescent="0.25">
      <c r="B28" t="s">
        <v>59</v>
      </c>
      <c r="C28" s="1"/>
      <c r="D28" s="1"/>
      <c r="E28" s="1">
        <v>1248.4799999999998</v>
      </c>
      <c r="F28" s="1"/>
      <c r="G28" s="1"/>
      <c r="H28" s="1"/>
      <c r="I28" s="1"/>
      <c r="J28" s="1"/>
      <c r="K28" s="1"/>
      <c r="L28" s="1"/>
      <c r="M28" s="1"/>
      <c r="N28" s="1"/>
      <c r="O28" s="1">
        <v>1248.4799999999998</v>
      </c>
    </row>
    <row r="29" spans="2:15" x14ac:dyDescent="0.25">
      <c r="B29" t="s">
        <v>88</v>
      </c>
      <c r="C29" s="1"/>
      <c r="D29" s="1"/>
      <c r="E29" s="1"/>
      <c r="F29" s="1"/>
      <c r="G29" s="1"/>
      <c r="H29" s="1">
        <v>4135.95</v>
      </c>
      <c r="I29" s="1">
        <v>2685.15</v>
      </c>
      <c r="J29" s="1"/>
      <c r="K29" s="1">
        <v>3498.3</v>
      </c>
      <c r="L29" s="1"/>
      <c r="M29" s="1"/>
      <c r="N29" s="1"/>
      <c r="O29" s="1">
        <v>10319.400000000001</v>
      </c>
    </row>
    <row r="30" spans="2:15" x14ac:dyDescent="0.25">
      <c r="B30" t="s">
        <v>67</v>
      </c>
      <c r="C30" s="1"/>
      <c r="D30" s="1"/>
      <c r="E30" s="1"/>
      <c r="F30" s="1"/>
      <c r="G30" s="1"/>
      <c r="H30" s="1"/>
      <c r="I30" s="1">
        <v>1695.9899999999998</v>
      </c>
      <c r="J30" s="1">
        <v>3037.2899999999995</v>
      </c>
      <c r="K30" s="1"/>
      <c r="L30" s="1">
        <v>223.1</v>
      </c>
      <c r="M30" s="1"/>
      <c r="N30" s="1"/>
      <c r="O30" s="1">
        <v>4956.3799999999992</v>
      </c>
    </row>
    <row r="31" spans="2:15" x14ac:dyDescent="0.25">
      <c r="B31" t="s">
        <v>80</v>
      </c>
      <c r="C31" s="1"/>
      <c r="D31" s="1">
        <v>10084.799999999999</v>
      </c>
      <c r="E31" s="1">
        <v>6132</v>
      </c>
      <c r="F31" s="1"/>
      <c r="G31" s="1">
        <v>23214</v>
      </c>
      <c r="H31" s="1">
        <v>8541</v>
      </c>
      <c r="I31" s="1">
        <v>7884</v>
      </c>
      <c r="J31" s="1">
        <v>6570</v>
      </c>
      <c r="K31" s="1"/>
      <c r="L31" s="1"/>
      <c r="M31" s="1"/>
      <c r="N31" s="1"/>
      <c r="O31" s="1">
        <v>62425.8</v>
      </c>
    </row>
    <row r="32" spans="2:15" x14ac:dyDescent="0.25">
      <c r="B32" t="s">
        <v>69</v>
      </c>
      <c r="C32" s="1"/>
      <c r="D32" s="1"/>
      <c r="E32" s="1"/>
      <c r="F32" s="1"/>
      <c r="G32" s="1"/>
      <c r="H32" s="1">
        <v>1137.75</v>
      </c>
      <c r="I32" s="1"/>
      <c r="J32" s="1"/>
      <c r="K32" s="1"/>
      <c r="L32" s="1"/>
      <c r="M32" s="1"/>
      <c r="N32" s="1"/>
      <c r="O32" s="1">
        <v>1137.75</v>
      </c>
    </row>
    <row r="33" spans="1:15" x14ac:dyDescent="0.25">
      <c r="B33" t="s">
        <v>8</v>
      </c>
      <c r="C33" s="1"/>
      <c r="D33" s="1"/>
      <c r="E33" s="1"/>
      <c r="F33" s="1"/>
      <c r="G33" s="1"/>
      <c r="H33" s="1"/>
      <c r="I33" s="1"/>
      <c r="J33" s="1">
        <v>4208.5</v>
      </c>
      <c r="K33" s="1"/>
      <c r="L33" s="1"/>
      <c r="M33" s="1"/>
      <c r="N33" s="1"/>
      <c r="O33" s="1">
        <v>4208.5</v>
      </c>
    </row>
    <row r="34" spans="1:15" x14ac:dyDescent="0.25">
      <c r="B34" t="s">
        <v>12</v>
      </c>
      <c r="C34" s="1"/>
      <c r="D34" s="1"/>
      <c r="E34" s="1"/>
      <c r="F34" s="1"/>
      <c r="G34" s="1">
        <v>-940.69</v>
      </c>
      <c r="H34" s="1"/>
      <c r="I34" s="1"/>
      <c r="J34" s="1"/>
      <c r="K34" s="1"/>
      <c r="L34" s="1"/>
      <c r="M34" s="1"/>
      <c r="N34" s="1"/>
      <c r="O34" s="1">
        <v>-940.69</v>
      </c>
    </row>
    <row r="35" spans="1:15" x14ac:dyDescent="0.25">
      <c r="B35" t="s">
        <v>79</v>
      </c>
      <c r="C35" s="1">
        <v>9279.6</v>
      </c>
      <c r="D35" s="1">
        <v>11313.6</v>
      </c>
      <c r="E35" s="1">
        <v>7488</v>
      </c>
      <c r="F35" s="1">
        <v>7020</v>
      </c>
      <c r="G35" s="1">
        <v>7956</v>
      </c>
      <c r="H35" s="1">
        <v>9360</v>
      </c>
      <c r="I35" s="1">
        <v>7020</v>
      </c>
      <c r="J35" s="1">
        <v>8424</v>
      </c>
      <c r="K35" s="1">
        <v>7020</v>
      </c>
      <c r="L35" s="1">
        <v>6552</v>
      </c>
      <c r="M35" s="1">
        <v>7956</v>
      </c>
      <c r="N35" s="1">
        <v>7020</v>
      </c>
      <c r="O35" s="1">
        <v>96409.2</v>
      </c>
    </row>
    <row r="36" spans="1:15" x14ac:dyDescent="0.25">
      <c r="B36" t="s">
        <v>66</v>
      </c>
      <c r="C36" s="1">
        <v>4315.68</v>
      </c>
      <c r="D36" s="1">
        <v>1380.24</v>
      </c>
      <c r="E36" s="1">
        <v>694.98</v>
      </c>
      <c r="F36" s="1">
        <v>758.16</v>
      </c>
      <c r="G36" s="1">
        <v>1125</v>
      </c>
      <c r="H36" s="1">
        <v>3930</v>
      </c>
      <c r="I36" s="1">
        <v>1462.5</v>
      </c>
      <c r="J36" s="1">
        <v>1624.98</v>
      </c>
      <c r="K36" s="1">
        <v>613.79999999999995</v>
      </c>
      <c r="L36" s="1"/>
      <c r="M36" s="1"/>
      <c r="N36" s="1"/>
      <c r="O36" s="1">
        <v>15905.339999999998</v>
      </c>
    </row>
    <row r="37" spans="1:15" x14ac:dyDescent="0.25">
      <c r="B37" t="s">
        <v>76</v>
      </c>
      <c r="C37" s="1"/>
      <c r="D37" s="1"/>
      <c r="E37" s="1">
        <v>9828</v>
      </c>
      <c r="F37" s="1"/>
      <c r="G37" s="1"/>
      <c r="H37" s="1">
        <v>10374</v>
      </c>
      <c r="I37" s="1"/>
      <c r="J37" s="1">
        <v>8918</v>
      </c>
      <c r="K37" s="1">
        <v>1200</v>
      </c>
      <c r="L37" s="1">
        <v>9464</v>
      </c>
      <c r="M37" s="1">
        <v>4914</v>
      </c>
      <c r="N37" s="1"/>
      <c r="O37" s="1">
        <v>44698</v>
      </c>
    </row>
    <row r="38" spans="1:15" x14ac:dyDescent="0.25">
      <c r="B38" t="s">
        <v>16</v>
      </c>
      <c r="C38" s="1"/>
      <c r="D38" s="1"/>
      <c r="E38" s="1"/>
      <c r="F38" s="1"/>
      <c r="G38" s="1"/>
      <c r="H38" s="1">
        <v>425.96000000000004</v>
      </c>
      <c r="I38" s="1"/>
      <c r="J38" s="1"/>
      <c r="K38" s="1"/>
      <c r="L38" s="1"/>
      <c r="M38" s="1"/>
      <c r="N38" s="1"/>
      <c r="O38" s="1">
        <v>425.96000000000004</v>
      </c>
    </row>
    <row r="39" spans="1:15" s="26" customFormat="1" x14ac:dyDescent="0.25">
      <c r="A39" s="11" t="s">
        <v>113</v>
      </c>
      <c r="B39" s="11"/>
      <c r="C39" s="9">
        <v>72343.38</v>
      </c>
      <c r="D39" s="9">
        <v>84392.500000000015</v>
      </c>
      <c r="E39" s="9">
        <v>72537.49000000002</v>
      </c>
      <c r="F39" s="9">
        <v>62074.950000000004</v>
      </c>
      <c r="G39" s="9">
        <v>86487.94</v>
      </c>
      <c r="H39" s="9">
        <v>79072.11</v>
      </c>
      <c r="I39" s="9">
        <v>54427.210000000006</v>
      </c>
      <c r="J39" s="9">
        <v>70983.98000000001</v>
      </c>
      <c r="K39" s="9">
        <v>34409.730000000003</v>
      </c>
      <c r="L39" s="9">
        <v>51708.22</v>
      </c>
      <c r="M39" s="9">
        <v>57871.18</v>
      </c>
      <c r="N39" s="9">
        <v>40851.03</v>
      </c>
      <c r="O39" s="9">
        <v>767159.72</v>
      </c>
    </row>
    <row r="40" spans="1:15" x14ac:dyDescent="0.25">
      <c r="A40" t="s">
        <v>107</v>
      </c>
      <c r="B40" t="s">
        <v>108</v>
      </c>
      <c r="C40" s="1">
        <v>1247.4000000000001</v>
      </c>
      <c r="D40" s="1"/>
      <c r="E40" s="1"/>
      <c r="F40" s="1">
        <v>370.06</v>
      </c>
      <c r="G40" s="1">
        <v>1729.73</v>
      </c>
      <c r="H40" s="1">
        <v>4727.6499999999996</v>
      </c>
      <c r="I40" s="1">
        <v>2744.2799999999997</v>
      </c>
      <c r="J40" s="1"/>
      <c r="K40" s="1"/>
      <c r="L40" s="1"/>
      <c r="M40" s="1"/>
      <c r="N40" s="1"/>
      <c r="O40" s="1">
        <v>10819.119999999999</v>
      </c>
    </row>
    <row r="41" spans="1:15" x14ac:dyDescent="0.25">
      <c r="B41" t="s">
        <v>106</v>
      </c>
      <c r="C41" s="1"/>
      <c r="D41" s="1"/>
      <c r="E41" s="1">
        <v>159.58000000000001</v>
      </c>
      <c r="F41" s="1">
        <v>147.76</v>
      </c>
      <c r="G41" s="1">
        <v>283.68</v>
      </c>
      <c r="H41" s="1"/>
      <c r="I41" s="1">
        <v>567.36</v>
      </c>
      <c r="J41" s="1"/>
      <c r="K41" s="1"/>
      <c r="L41" s="1"/>
      <c r="M41" s="1"/>
      <c r="N41" s="1"/>
      <c r="O41" s="1">
        <v>1158.3800000000001</v>
      </c>
    </row>
    <row r="42" spans="1:15" x14ac:dyDescent="0.25">
      <c r="B42" t="s">
        <v>71</v>
      </c>
      <c r="C42" s="1">
        <v>1359.5800000000002</v>
      </c>
      <c r="D42" s="1">
        <v>3428.4900000000002</v>
      </c>
      <c r="E42" s="1"/>
      <c r="F42" s="1"/>
      <c r="G42" s="1"/>
      <c r="H42" s="1"/>
      <c r="I42" s="1"/>
      <c r="J42" s="1"/>
      <c r="K42" s="1">
        <v>853.83999999999992</v>
      </c>
      <c r="L42" s="1">
        <v>5311.25</v>
      </c>
      <c r="M42" s="1">
        <v>1646.9</v>
      </c>
      <c r="N42" s="1"/>
      <c r="O42" s="1">
        <v>12600.06</v>
      </c>
    </row>
    <row r="43" spans="1:15" x14ac:dyDescent="0.25">
      <c r="B43" t="s">
        <v>109</v>
      </c>
      <c r="C43" s="1">
        <v>1254.4000000000001</v>
      </c>
      <c r="D43" s="1">
        <v>1721.6</v>
      </c>
      <c r="E43" s="1">
        <v>1145.5999999999999</v>
      </c>
      <c r="F43" s="1">
        <v>1670.4</v>
      </c>
      <c r="G43" s="1">
        <v>1148.8</v>
      </c>
      <c r="H43" s="1">
        <v>1568</v>
      </c>
      <c r="I43" s="1">
        <v>2115.1999999999998</v>
      </c>
      <c r="J43" s="1">
        <v>1625.6</v>
      </c>
      <c r="K43" s="1">
        <v>2278.4</v>
      </c>
      <c r="L43" s="1">
        <v>1337.6</v>
      </c>
      <c r="M43" s="1">
        <v>1932.8</v>
      </c>
      <c r="N43" s="1">
        <v>2006.4</v>
      </c>
      <c r="O43" s="1">
        <v>19804.800000000003</v>
      </c>
    </row>
    <row r="44" spans="1:15" x14ac:dyDescent="0.25">
      <c r="B44" t="s">
        <v>110</v>
      </c>
      <c r="C44" s="1">
        <v>1012.74</v>
      </c>
      <c r="D44" s="1">
        <v>811.42000000000007</v>
      </c>
      <c r="E44" s="1">
        <v>727.48</v>
      </c>
      <c r="F44" s="1">
        <v>1629.82</v>
      </c>
      <c r="G44" s="1"/>
      <c r="H44" s="1">
        <v>437.32</v>
      </c>
      <c r="I44" s="1">
        <v>349.8</v>
      </c>
      <c r="J44" s="1">
        <v>294.15999999999997</v>
      </c>
      <c r="K44" s="1">
        <v>276.76</v>
      </c>
      <c r="L44" s="1">
        <v>890.42</v>
      </c>
      <c r="M44" s="1">
        <v>823.36</v>
      </c>
      <c r="N44" s="1">
        <v>8983.68</v>
      </c>
      <c r="O44" s="1">
        <v>16236.96</v>
      </c>
    </row>
    <row r="45" spans="1:15" x14ac:dyDescent="0.25">
      <c r="B45" t="s">
        <v>111</v>
      </c>
      <c r="C45" s="1"/>
      <c r="D45" s="1"/>
      <c r="E45" s="1"/>
      <c r="F45" s="1"/>
      <c r="G45" s="1"/>
      <c r="H45" s="1"/>
      <c r="I45" s="1"/>
      <c r="J45" s="1"/>
      <c r="K45" s="1"/>
      <c r="L45" s="1">
        <v>166.19</v>
      </c>
      <c r="M45" s="1"/>
      <c r="N45" s="1"/>
      <c r="O45" s="1">
        <v>166.19</v>
      </c>
    </row>
    <row r="46" spans="1:15" s="26" customFormat="1" x14ac:dyDescent="0.25">
      <c r="A46" s="11" t="s">
        <v>114</v>
      </c>
      <c r="B46" s="11"/>
      <c r="C46" s="9">
        <v>4874.1200000000008</v>
      </c>
      <c r="D46" s="9">
        <v>5961.51</v>
      </c>
      <c r="E46" s="9">
        <v>2032.6599999999999</v>
      </c>
      <c r="F46" s="9">
        <v>3818.04</v>
      </c>
      <c r="G46" s="9">
        <v>3162.21</v>
      </c>
      <c r="H46" s="9">
        <v>6732.9699999999993</v>
      </c>
      <c r="I46" s="9">
        <v>5776.64</v>
      </c>
      <c r="J46" s="9">
        <v>1919.7599999999998</v>
      </c>
      <c r="K46" s="9">
        <v>3409</v>
      </c>
      <c r="L46" s="9">
        <v>7705.46</v>
      </c>
      <c r="M46" s="9">
        <v>4403.0599999999995</v>
      </c>
      <c r="N46" s="9">
        <v>10990.08</v>
      </c>
      <c r="O46" s="9">
        <v>60785.51</v>
      </c>
    </row>
    <row r="47" spans="1:15" x14ac:dyDescent="0.25">
      <c r="A47" t="s">
        <v>56</v>
      </c>
      <c r="B47" t="s">
        <v>58</v>
      </c>
      <c r="C47" s="1"/>
      <c r="D47" s="1">
        <v>6345</v>
      </c>
      <c r="E47" s="1">
        <v>4860</v>
      </c>
      <c r="F47" s="1">
        <v>3847.5</v>
      </c>
      <c r="G47" s="1">
        <v>6750</v>
      </c>
      <c r="H47" s="1">
        <v>6750</v>
      </c>
      <c r="I47" s="1">
        <v>6480</v>
      </c>
      <c r="J47" s="1">
        <v>5130</v>
      </c>
      <c r="K47" s="1">
        <v>3240</v>
      </c>
      <c r="L47" s="1">
        <v>5130</v>
      </c>
      <c r="M47" s="1">
        <v>6210</v>
      </c>
      <c r="N47" s="1">
        <v>6750</v>
      </c>
      <c r="O47" s="1">
        <v>61492.5</v>
      </c>
    </row>
    <row r="48" spans="1:15" x14ac:dyDescent="0.25">
      <c r="B48" t="s">
        <v>57</v>
      </c>
      <c r="C48" s="1"/>
      <c r="D48" s="1"/>
      <c r="E48" s="1">
        <v>832.5</v>
      </c>
      <c r="F48" s="1"/>
      <c r="G48" s="1"/>
      <c r="H48" s="1">
        <v>499.5</v>
      </c>
      <c r="I48" s="1"/>
      <c r="J48" s="1"/>
      <c r="K48" s="1">
        <v>2835</v>
      </c>
      <c r="L48" s="1">
        <v>5103</v>
      </c>
      <c r="M48" s="1"/>
      <c r="N48" s="1">
        <v>3780</v>
      </c>
      <c r="O48" s="1">
        <v>13050</v>
      </c>
    </row>
    <row r="49" spans="1:15" x14ac:dyDescent="0.25">
      <c r="B49" t="s">
        <v>55</v>
      </c>
      <c r="C49" s="1"/>
      <c r="D49" s="1">
        <v>1380</v>
      </c>
      <c r="E49" s="1">
        <v>8763</v>
      </c>
      <c r="F49" s="1">
        <v>4968</v>
      </c>
      <c r="G49" s="1">
        <v>4002</v>
      </c>
      <c r="H49" s="1">
        <v>7659</v>
      </c>
      <c r="I49" s="1">
        <v>4968</v>
      </c>
      <c r="J49" s="1">
        <v>6348</v>
      </c>
      <c r="K49" s="1">
        <v>3588</v>
      </c>
      <c r="L49" s="1">
        <v>6348</v>
      </c>
      <c r="M49" s="1">
        <v>4416</v>
      </c>
      <c r="N49" s="1">
        <v>4692</v>
      </c>
      <c r="O49" s="1">
        <v>57132</v>
      </c>
    </row>
    <row r="50" spans="1:15" x14ac:dyDescent="0.25">
      <c r="B50" t="s">
        <v>59</v>
      </c>
      <c r="C50" s="1">
        <v>1957.2399999999998</v>
      </c>
      <c r="D50" s="1">
        <v>5846.86</v>
      </c>
      <c r="E50" s="1">
        <v>3001.18</v>
      </c>
      <c r="F50" s="1">
        <v>6643.73</v>
      </c>
      <c r="G50" s="1">
        <v>10566.26</v>
      </c>
      <c r="H50" s="1">
        <v>8607.58</v>
      </c>
      <c r="I50" s="1">
        <v>7546.1100000000006</v>
      </c>
      <c r="J50" s="1">
        <v>10183.529999999999</v>
      </c>
      <c r="K50" s="1">
        <v>3838.24</v>
      </c>
      <c r="L50" s="1">
        <v>4953.9799999999996</v>
      </c>
      <c r="M50" s="1">
        <v>5399.46</v>
      </c>
      <c r="N50" s="1">
        <v>4071.8200000000006</v>
      </c>
      <c r="O50" s="1">
        <v>72615.990000000005</v>
      </c>
    </row>
    <row r="51" spans="1:15" s="26" customFormat="1" x14ac:dyDescent="0.25">
      <c r="A51" s="11" t="s">
        <v>115</v>
      </c>
      <c r="B51" s="11"/>
      <c r="C51" s="9">
        <v>1957.2399999999998</v>
      </c>
      <c r="D51" s="9">
        <v>13571.86</v>
      </c>
      <c r="E51" s="9">
        <v>17456.68</v>
      </c>
      <c r="F51" s="9">
        <v>15459.23</v>
      </c>
      <c r="G51" s="9">
        <v>21318.260000000002</v>
      </c>
      <c r="H51" s="9">
        <v>23516.080000000002</v>
      </c>
      <c r="I51" s="9">
        <v>18994.11</v>
      </c>
      <c r="J51" s="9">
        <v>21661.53</v>
      </c>
      <c r="K51" s="9">
        <v>13501.24</v>
      </c>
      <c r="L51" s="9">
        <v>21534.98</v>
      </c>
      <c r="M51" s="9">
        <v>16025.46</v>
      </c>
      <c r="N51" s="9">
        <v>19293.82</v>
      </c>
      <c r="O51" s="9">
        <v>204290.49</v>
      </c>
    </row>
    <row r="52" spans="1:15" x14ac:dyDescent="0.25">
      <c r="A52" t="s">
        <v>3</v>
      </c>
      <c r="B52" t="s">
        <v>9</v>
      </c>
      <c r="C52" s="1">
        <v>3346.92</v>
      </c>
      <c r="D52" s="1">
        <v>1130.4000000000001</v>
      </c>
      <c r="E52" s="1"/>
      <c r="F52" s="1"/>
      <c r="G52" s="1"/>
      <c r="H52" s="1"/>
      <c r="I52" s="1"/>
      <c r="J52" s="1"/>
      <c r="K52" s="1"/>
      <c r="L52" s="1"/>
      <c r="M52" s="1"/>
      <c r="N52" s="1">
        <v>974.26</v>
      </c>
      <c r="O52" s="1">
        <v>5451.58</v>
      </c>
    </row>
    <row r="53" spans="1:15" x14ac:dyDescent="0.25">
      <c r="B53" t="s">
        <v>19</v>
      </c>
      <c r="C53" s="1">
        <v>7823.74</v>
      </c>
      <c r="D53" s="1">
        <v>13968.09</v>
      </c>
      <c r="E53" s="1">
        <v>6963.6399999999994</v>
      </c>
      <c r="F53" s="1"/>
      <c r="G53" s="1"/>
      <c r="H53" s="1"/>
      <c r="I53" s="1">
        <v>9576</v>
      </c>
      <c r="J53" s="1">
        <v>7190.4</v>
      </c>
      <c r="K53" s="1">
        <v>11760</v>
      </c>
      <c r="L53" s="1">
        <v>5846.4</v>
      </c>
      <c r="M53" s="1">
        <v>0</v>
      </c>
      <c r="N53" s="1"/>
      <c r="O53" s="1">
        <v>63128.270000000004</v>
      </c>
    </row>
    <row r="54" spans="1:15" x14ac:dyDescent="0.25">
      <c r="B54" t="s">
        <v>10</v>
      </c>
      <c r="C54" s="1"/>
      <c r="D54" s="1"/>
      <c r="E54" s="1">
        <v>1766.44</v>
      </c>
      <c r="F54" s="1">
        <v>2581.7199999999998</v>
      </c>
      <c r="G54" s="1">
        <v>2652.88</v>
      </c>
      <c r="H54" s="1"/>
      <c r="I54" s="1">
        <v>2958.37</v>
      </c>
      <c r="J54" s="1">
        <v>4997.26</v>
      </c>
      <c r="K54" s="1"/>
      <c r="L54" s="1"/>
      <c r="M54" s="1"/>
      <c r="N54" s="1"/>
      <c r="O54" s="1">
        <v>14956.67</v>
      </c>
    </row>
    <row r="55" spans="1:15" x14ac:dyDescent="0.25">
      <c r="B55" t="s">
        <v>15</v>
      </c>
      <c r="C55" s="1"/>
      <c r="D55" s="1"/>
      <c r="E55" s="1"/>
      <c r="F55" s="1">
        <v>1457.54</v>
      </c>
      <c r="G55" s="1"/>
      <c r="H55" s="1"/>
      <c r="I55" s="1"/>
      <c r="J55" s="1"/>
      <c r="K55" s="1"/>
      <c r="L55" s="1"/>
      <c r="M55" s="1"/>
      <c r="N55" s="1"/>
      <c r="O55" s="1">
        <v>1457.54</v>
      </c>
    </row>
    <row r="56" spans="1:15" x14ac:dyDescent="0.25">
      <c r="B56" t="s">
        <v>14</v>
      </c>
      <c r="C56" s="1"/>
      <c r="D56" s="1"/>
      <c r="E56" s="1">
        <v>1500</v>
      </c>
      <c r="F56" s="1"/>
      <c r="G56" s="1"/>
      <c r="H56" s="1"/>
      <c r="I56" s="1"/>
      <c r="J56" s="1"/>
      <c r="K56" s="1"/>
      <c r="L56" s="1">
        <v>750</v>
      </c>
      <c r="M56" s="1"/>
      <c r="N56" s="1"/>
      <c r="O56" s="1">
        <v>2250</v>
      </c>
    </row>
    <row r="57" spans="1:15" x14ac:dyDescent="0.25">
      <c r="B57" t="s">
        <v>21</v>
      </c>
      <c r="C57" s="1"/>
      <c r="D57" s="1"/>
      <c r="E57" s="1"/>
      <c r="F57" s="1"/>
      <c r="G57" s="1"/>
      <c r="H57" s="1"/>
      <c r="I57" s="1">
        <v>1648.8</v>
      </c>
      <c r="J57" s="1"/>
      <c r="K57" s="1"/>
      <c r="L57" s="1"/>
      <c r="M57" s="1"/>
      <c r="N57" s="1"/>
      <c r="O57" s="1">
        <v>1648.8</v>
      </c>
    </row>
    <row r="58" spans="1:15" x14ac:dyDescent="0.25">
      <c r="B58" t="s">
        <v>2</v>
      </c>
      <c r="C58" s="1">
        <v>6490.89</v>
      </c>
      <c r="D58" s="1">
        <v>26052.340000000004</v>
      </c>
      <c r="E58" s="1"/>
      <c r="F58" s="1">
        <v>18019.120000000003</v>
      </c>
      <c r="G58" s="1">
        <v>19096.36</v>
      </c>
      <c r="H58" s="1">
        <v>19493.280000000002</v>
      </c>
      <c r="I58" s="1">
        <v>9837.4599999999991</v>
      </c>
      <c r="J58" s="1">
        <v>1320</v>
      </c>
      <c r="K58" s="1">
        <v>957</v>
      </c>
      <c r="L58" s="1">
        <v>2541</v>
      </c>
      <c r="M58" s="1">
        <v>-1177.5</v>
      </c>
      <c r="N58" s="1">
        <v>8136.2</v>
      </c>
      <c r="O58" s="1">
        <v>110766.15000000001</v>
      </c>
    </row>
    <row r="59" spans="1:15" x14ac:dyDescent="0.25">
      <c r="B59" t="s">
        <v>27</v>
      </c>
      <c r="C59" s="1"/>
      <c r="D59" s="1"/>
      <c r="E59" s="1"/>
      <c r="F59" s="1"/>
      <c r="G59" s="1"/>
      <c r="H59" s="1"/>
      <c r="I59" s="1"/>
      <c r="J59" s="1"/>
      <c r="K59" s="1"/>
      <c r="L59" s="1">
        <v>3081.11</v>
      </c>
      <c r="M59" s="1">
        <v>-3081.11</v>
      </c>
      <c r="N59" s="1"/>
      <c r="O59" s="1">
        <v>0</v>
      </c>
    </row>
    <row r="60" spans="1:15" x14ac:dyDescent="0.25">
      <c r="B60" t="s">
        <v>17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3730.17</v>
      </c>
      <c r="O60" s="1">
        <v>3730.17</v>
      </c>
    </row>
    <row r="61" spans="1:15" x14ac:dyDescent="0.25">
      <c r="B61" t="s">
        <v>5</v>
      </c>
      <c r="C61" s="1"/>
      <c r="D61" s="1"/>
      <c r="E61" s="1"/>
      <c r="F61" s="1"/>
      <c r="G61" s="1"/>
      <c r="H61" s="1">
        <v>12567.550000000001</v>
      </c>
      <c r="I61" s="1">
        <v>1073.75</v>
      </c>
      <c r="J61" s="1">
        <v>2713.57</v>
      </c>
      <c r="K61" s="1">
        <v>3830.4</v>
      </c>
      <c r="L61" s="1">
        <v>1600.34</v>
      </c>
      <c r="M61" s="1"/>
      <c r="N61" s="1">
        <v>7990.4</v>
      </c>
      <c r="O61" s="1">
        <v>29776.010000000002</v>
      </c>
    </row>
    <row r="62" spans="1:15" x14ac:dyDescent="0.25">
      <c r="B62" t="s">
        <v>28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>
        <v>2500</v>
      </c>
      <c r="N62" s="1"/>
      <c r="O62" s="1">
        <v>2500</v>
      </c>
    </row>
    <row r="63" spans="1:15" x14ac:dyDescent="0.25">
      <c r="B63" t="s">
        <v>7</v>
      </c>
      <c r="C63" s="1"/>
      <c r="D63" s="1">
        <v>15665.939999999999</v>
      </c>
      <c r="E63" s="1">
        <v>6384.84</v>
      </c>
      <c r="F63" s="1">
        <v>6235.2</v>
      </c>
      <c r="G63" s="1">
        <v>2052.3399999999997</v>
      </c>
      <c r="H63" s="1">
        <v>9560.91</v>
      </c>
      <c r="I63" s="1">
        <v>22047.63</v>
      </c>
      <c r="J63" s="1">
        <v>13008.98</v>
      </c>
      <c r="K63" s="1">
        <v>6267.94</v>
      </c>
      <c r="L63" s="1">
        <v>16874.04</v>
      </c>
      <c r="M63" s="1">
        <v>18887.239999999998</v>
      </c>
      <c r="N63" s="1">
        <v>32766.77</v>
      </c>
      <c r="O63" s="1">
        <v>149751.82999999999</v>
      </c>
    </row>
    <row r="64" spans="1:15" x14ac:dyDescent="0.25">
      <c r="B64" t="s">
        <v>4</v>
      </c>
      <c r="C64" s="1">
        <v>3273.7400000000002</v>
      </c>
      <c r="D64" s="1">
        <v>25349.749999999996</v>
      </c>
      <c r="E64" s="1">
        <v>4067.73</v>
      </c>
      <c r="F64" s="1">
        <v>480.96000000000004</v>
      </c>
      <c r="G64" s="1">
        <v>8155.09</v>
      </c>
      <c r="H64" s="1">
        <v>7490.92</v>
      </c>
      <c r="I64" s="1">
        <v>11185.820000000002</v>
      </c>
      <c r="J64" s="1">
        <v>6418.5399999999991</v>
      </c>
      <c r="K64" s="1">
        <v>4579.5599999999995</v>
      </c>
      <c r="L64" s="1">
        <v>6367.94</v>
      </c>
      <c r="M64" s="1"/>
      <c r="N64" s="1">
        <v>3455.7200000000003</v>
      </c>
      <c r="O64" s="1">
        <v>80825.77</v>
      </c>
    </row>
    <row r="65" spans="1:15" x14ac:dyDescent="0.25">
      <c r="B65" t="s">
        <v>25</v>
      </c>
      <c r="C65" s="1"/>
      <c r="D65" s="1"/>
      <c r="E65" s="1"/>
      <c r="F65" s="1"/>
      <c r="G65" s="1"/>
      <c r="H65" s="1">
        <v>647.89</v>
      </c>
      <c r="I65" s="1">
        <v>5471.09</v>
      </c>
      <c r="J65" s="1"/>
      <c r="K65" s="1"/>
      <c r="L65" s="1">
        <v>10487.099999999999</v>
      </c>
      <c r="M65" s="1">
        <v>5748.7</v>
      </c>
      <c r="N65" s="1">
        <v>16032.56</v>
      </c>
      <c r="O65" s="1">
        <v>38387.339999999997</v>
      </c>
    </row>
    <row r="66" spans="1:15" x14ac:dyDescent="0.25">
      <c r="B66" t="s">
        <v>18</v>
      </c>
      <c r="C66" s="1"/>
      <c r="D66" s="1">
        <v>-2233.369999999999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-2233.369999999999</v>
      </c>
    </row>
    <row r="67" spans="1:15" x14ac:dyDescent="0.25">
      <c r="B67" t="s">
        <v>13</v>
      </c>
      <c r="C67" s="1">
        <v>623.52</v>
      </c>
      <c r="D67" s="1">
        <v>2164.16</v>
      </c>
      <c r="E67" s="1"/>
      <c r="F67" s="1">
        <v>2302.56</v>
      </c>
      <c r="G67" s="1"/>
      <c r="H67" s="1"/>
      <c r="I67" s="1"/>
      <c r="J67" s="1"/>
      <c r="K67" s="1"/>
      <c r="L67" s="1"/>
      <c r="M67" s="1"/>
      <c r="N67" s="1"/>
      <c r="O67" s="1">
        <v>5090.24</v>
      </c>
    </row>
    <row r="68" spans="1:15" x14ac:dyDescent="0.25">
      <c r="B68" t="s">
        <v>23</v>
      </c>
      <c r="C68" s="1">
        <v>2160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2160</v>
      </c>
    </row>
    <row r="69" spans="1:15" x14ac:dyDescent="0.25">
      <c r="B69" t="s">
        <v>11</v>
      </c>
      <c r="C69" s="1"/>
      <c r="D69" s="1"/>
      <c r="E69" s="1"/>
      <c r="F69" s="1"/>
      <c r="G69" s="1"/>
      <c r="H69" s="1">
        <v>674.73</v>
      </c>
      <c r="I69" s="1"/>
      <c r="J69" s="1"/>
      <c r="K69" s="1"/>
      <c r="L69" s="1"/>
      <c r="M69" s="1"/>
      <c r="N69" s="1"/>
      <c r="O69" s="1">
        <v>674.73</v>
      </c>
    </row>
    <row r="70" spans="1:15" x14ac:dyDescent="0.25">
      <c r="B70" t="s">
        <v>26</v>
      </c>
      <c r="C70" s="1"/>
      <c r="D70" s="1">
        <v>2652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2652</v>
      </c>
    </row>
    <row r="71" spans="1:15" x14ac:dyDescent="0.25">
      <c r="B71" t="s">
        <v>6</v>
      </c>
      <c r="C71" s="1"/>
      <c r="D71" s="1"/>
      <c r="E71" s="1"/>
      <c r="F71" s="1"/>
      <c r="G71" s="1"/>
      <c r="H71" s="1">
        <v>369.44</v>
      </c>
      <c r="I71" s="1">
        <v>8091.2</v>
      </c>
      <c r="J71" s="1">
        <v>10749.55</v>
      </c>
      <c r="K71" s="1">
        <v>369.44</v>
      </c>
      <c r="L71" s="1">
        <v>3469.05</v>
      </c>
      <c r="M71" s="1">
        <v>571.83000000000004</v>
      </c>
      <c r="N71" s="1"/>
      <c r="O71" s="1">
        <v>23620.51</v>
      </c>
    </row>
    <row r="72" spans="1:15" x14ac:dyDescent="0.25">
      <c r="B72" t="s">
        <v>8</v>
      </c>
      <c r="C72" s="1">
        <v>13291.319999999998</v>
      </c>
      <c r="D72" s="1">
        <v>13104.109999999999</v>
      </c>
      <c r="E72" s="1">
        <v>2213.77</v>
      </c>
      <c r="F72" s="1">
        <v>19999.32</v>
      </c>
      <c r="G72" s="1">
        <v>22090.31</v>
      </c>
      <c r="H72" s="1">
        <v>40300.779999999984</v>
      </c>
      <c r="I72" s="1">
        <v>26725.74</v>
      </c>
      <c r="J72" s="1">
        <v>26174.44</v>
      </c>
      <c r="K72" s="1">
        <v>21987.249999999996</v>
      </c>
      <c r="L72" s="1">
        <v>40571.97</v>
      </c>
      <c r="M72" s="1">
        <v>39986.439999999995</v>
      </c>
      <c r="N72" s="1">
        <v>33228.269999999997</v>
      </c>
      <c r="O72" s="1">
        <v>299673.71999999997</v>
      </c>
    </row>
    <row r="73" spans="1:15" x14ac:dyDescent="0.25">
      <c r="B73" t="s">
        <v>12</v>
      </c>
      <c r="C73" s="1"/>
      <c r="D73" s="1"/>
      <c r="E73" s="1"/>
      <c r="F73" s="1">
        <v>3179.0199999999995</v>
      </c>
      <c r="G73" s="1">
        <v>6389.7199999999993</v>
      </c>
      <c r="H73" s="1">
        <v>506.40999999999997</v>
      </c>
      <c r="I73" s="1">
        <v>874.51</v>
      </c>
      <c r="J73" s="1"/>
      <c r="K73" s="1">
        <v>1191.1499999999999</v>
      </c>
      <c r="L73" s="1">
        <v>7909.25</v>
      </c>
      <c r="M73" s="1">
        <v>10228.029999999999</v>
      </c>
      <c r="N73" s="1">
        <v>6162.2699999999995</v>
      </c>
      <c r="O73" s="1">
        <v>36440.359999999993</v>
      </c>
    </row>
    <row r="74" spans="1:15" x14ac:dyDescent="0.25">
      <c r="B74" t="s">
        <v>22</v>
      </c>
      <c r="C74" s="1"/>
      <c r="D74" s="1"/>
      <c r="E74" s="1"/>
      <c r="F74" s="1"/>
      <c r="G74" s="1"/>
      <c r="H74" s="1"/>
      <c r="I74" s="1">
        <v>4364.43</v>
      </c>
      <c r="J74" s="1"/>
      <c r="K74" s="1"/>
      <c r="L74" s="1"/>
      <c r="M74" s="1"/>
      <c r="N74" s="1"/>
      <c r="O74" s="1">
        <v>4364.43</v>
      </c>
    </row>
    <row r="75" spans="1:15" x14ac:dyDescent="0.25">
      <c r="B75" t="s">
        <v>24</v>
      </c>
      <c r="C75" s="1">
        <v>1431.58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1431.58</v>
      </c>
    </row>
    <row r="76" spans="1:15" x14ac:dyDescent="0.25">
      <c r="B76" t="s">
        <v>20</v>
      </c>
      <c r="C76" s="1"/>
      <c r="D76" s="1">
        <v>23159.899999999998</v>
      </c>
      <c r="E76" s="1">
        <v>8773.89</v>
      </c>
      <c r="F76" s="1">
        <v>17705.86</v>
      </c>
      <c r="G76" s="1">
        <v>4110.29</v>
      </c>
      <c r="H76" s="1">
        <v>28613.929999999993</v>
      </c>
      <c r="I76" s="1">
        <v>21816.14</v>
      </c>
      <c r="J76" s="1">
        <v>3952.2</v>
      </c>
      <c r="K76" s="1"/>
      <c r="L76" s="1"/>
      <c r="M76" s="1"/>
      <c r="N76" s="1"/>
      <c r="O76" s="1">
        <v>108132.20999999999</v>
      </c>
    </row>
    <row r="77" spans="1:15" x14ac:dyDescent="0.25">
      <c r="B77" t="s">
        <v>16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v>1935.36</v>
      </c>
      <c r="O77" s="1">
        <v>1935.36</v>
      </c>
    </row>
    <row r="78" spans="1:15" s="26" customFormat="1" x14ac:dyDescent="0.25">
      <c r="A78" s="11" t="s">
        <v>116</v>
      </c>
      <c r="B78" s="11"/>
      <c r="C78" s="9">
        <v>38441.71</v>
      </c>
      <c r="D78" s="9">
        <v>121013.32</v>
      </c>
      <c r="E78" s="9">
        <v>31670.309999999998</v>
      </c>
      <c r="F78" s="9">
        <v>71961.299999999988</v>
      </c>
      <c r="G78" s="9">
        <v>64546.990000000005</v>
      </c>
      <c r="H78" s="9">
        <v>120225.84</v>
      </c>
      <c r="I78" s="9">
        <v>125670.93999999999</v>
      </c>
      <c r="J78" s="9">
        <v>76524.94</v>
      </c>
      <c r="K78" s="9">
        <v>50942.74</v>
      </c>
      <c r="L78" s="9">
        <v>99498.200000000012</v>
      </c>
      <c r="M78" s="9">
        <v>73663.62999999999</v>
      </c>
      <c r="N78" s="9">
        <v>114411.98000000001</v>
      </c>
      <c r="O78" s="9">
        <v>988571.89999999991</v>
      </c>
    </row>
    <row r="79" spans="1:15" x14ac:dyDescent="0.25">
      <c r="A79" t="s">
        <v>30</v>
      </c>
      <c r="B79" t="s">
        <v>54</v>
      </c>
      <c r="C79" s="1">
        <v>27.669999999999998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27.669999999999998</v>
      </c>
    </row>
    <row r="80" spans="1:15" x14ac:dyDescent="0.25">
      <c r="B80" t="s">
        <v>34</v>
      </c>
      <c r="C80" s="1">
        <v>651.07000000000005</v>
      </c>
      <c r="D80" s="1"/>
      <c r="E80" s="1"/>
      <c r="F80" s="1"/>
      <c r="G80" s="1"/>
      <c r="H80" s="1"/>
      <c r="I80" s="1">
        <v>528.42999999999995</v>
      </c>
      <c r="J80" s="1">
        <v>1166.69</v>
      </c>
      <c r="K80" s="1">
        <v>306.45</v>
      </c>
      <c r="L80" s="1"/>
      <c r="M80" s="1"/>
      <c r="N80" s="1"/>
      <c r="O80" s="1">
        <v>2652.64</v>
      </c>
    </row>
    <row r="81" spans="2:15" x14ac:dyDescent="0.25">
      <c r="B81" t="s">
        <v>36</v>
      </c>
      <c r="C81" s="1">
        <v>119800.42999999988</v>
      </c>
      <c r="D81" s="1">
        <v>117422.14999999982</v>
      </c>
      <c r="E81" s="1">
        <v>4190.54</v>
      </c>
      <c r="F81" s="1">
        <v>162122.3599999999</v>
      </c>
      <c r="G81" s="1">
        <v>53130.060000000019</v>
      </c>
      <c r="H81" s="1">
        <v>1803.74</v>
      </c>
      <c r="I81" s="1">
        <v>124500.05999999982</v>
      </c>
      <c r="J81" s="1">
        <v>109763.0499999999</v>
      </c>
      <c r="K81" s="1">
        <v>94396.07</v>
      </c>
      <c r="L81" s="1">
        <v>107233.17</v>
      </c>
      <c r="M81" s="1">
        <v>60021.920000000013</v>
      </c>
      <c r="N81" s="1">
        <v>74745.650000000009</v>
      </c>
      <c r="O81" s="1">
        <v>1029129.1999999994</v>
      </c>
    </row>
    <row r="82" spans="2:15" x14ac:dyDescent="0.25">
      <c r="B82" t="s">
        <v>43</v>
      </c>
      <c r="C82" s="1">
        <v>3256.6</v>
      </c>
      <c r="D82" s="1">
        <v>5020.28</v>
      </c>
      <c r="E82" s="1"/>
      <c r="F82" s="1">
        <v>476.95</v>
      </c>
      <c r="G82" s="1">
        <v>535.5</v>
      </c>
      <c r="H82" s="1"/>
      <c r="I82" s="1">
        <v>1430.85</v>
      </c>
      <c r="J82" s="1"/>
      <c r="K82" s="1"/>
      <c r="L82" s="1">
        <v>1546.4499999999998</v>
      </c>
      <c r="M82" s="1">
        <v>511.39</v>
      </c>
      <c r="N82" s="1">
        <v>535.5</v>
      </c>
      <c r="O82" s="1">
        <v>13313.52</v>
      </c>
    </row>
    <row r="83" spans="2:15" x14ac:dyDescent="0.25">
      <c r="B83" t="s">
        <v>40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v>4855.13</v>
      </c>
      <c r="O83" s="1">
        <v>4855.13</v>
      </c>
    </row>
    <row r="84" spans="2:15" x14ac:dyDescent="0.25">
      <c r="B84" t="s">
        <v>32</v>
      </c>
      <c r="C84" s="1">
        <v>33824.19</v>
      </c>
      <c r="D84" s="1">
        <v>25590.46</v>
      </c>
      <c r="E84" s="1">
        <v>26824.58</v>
      </c>
      <c r="F84" s="1">
        <v>22749.75</v>
      </c>
      <c r="G84" s="1">
        <v>45262.020000000004</v>
      </c>
      <c r="H84" s="1">
        <v>21335.339999999997</v>
      </c>
      <c r="I84" s="1">
        <v>75576.950000000026</v>
      </c>
      <c r="J84" s="1">
        <v>34132.589999999997</v>
      </c>
      <c r="K84" s="1">
        <v>32214.659999999996</v>
      </c>
      <c r="L84" s="1">
        <v>34340.090000000004</v>
      </c>
      <c r="M84" s="1">
        <v>21582.440000000002</v>
      </c>
      <c r="N84" s="1">
        <v>24332.280000000006</v>
      </c>
      <c r="O84" s="1">
        <v>397765.35000000003</v>
      </c>
    </row>
    <row r="85" spans="2:15" x14ac:dyDescent="0.25">
      <c r="B85" t="s">
        <v>37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>
        <v>0</v>
      </c>
      <c r="N85" s="1">
        <v>-382.56</v>
      </c>
      <c r="O85" s="1">
        <v>-382.56</v>
      </c>
    </row>
    <row r="86" spans="2:15" x14ac:dyDescent="0.25">
      <c r="B86" t="s">
        <v>33</v>
      </c>
      <c r="C86" s="1">
        <v>64837.98000000001</v>
      </c>
      <c r="D86" s="1">
        <v>119618.57000000007</v>
      </c>
      <c r="E86" s="1">
        <v>33000.67000000002</v>
      </c>
      <c r="F86" s="1">
        <v>143113.89000000007</v>
      </c>
      <c r="G86" s="1">
        <v>92458.920000000042</v>
      </c>
      <c r="H86" s="1">
        <v>26240.900000000005</v>
      </c>
      <c r="I86" s="1">
        <v>184910.5800000001</v>
      </c>
      <c r="J86" s="1">
        <v>96115.760000000009</v>
      </c>
      <c r="K86" s="1">
        <v>122661.82999999999</v>
      </c>
      <c r="L86" s="1">
        <v>72611.409999999945</v>
      </c>
      <c r="M86" s="1">
        <v>82108.999999999971</v>
      </c>
      <c r="N86" s="1">
        <v>126074.58000000007</v>
      </c>
      <c r="O86" s="1">
        <v>1163754.0900000003</v>
      </c>
    </row>
    <row r="87" spans="2:15" x14ac:dyDescent="0.25">
      <c r="B87" t="s">
        <v>41</v>
      </c>
      <c r="C87" s="1">
        <v>10285.469999999999</v>
      </c>
      <c r="D87" s="1">
        <v>4312.7900000000009</v>
      </c>
      <c r="E87" s="1">
        <v>3898.82</v>
      </c>
      <c r="F87" s="1">
        <v>2039.77</v>
      </c>
      <c r="G87" s="1">
        <v>328.24</v>
      </c>
      <c r="H87" s="1">
        <v>2756.5099999999993</v>
      </c>
      <c r="I87" s="1">
        <v>1462.04</v>
      </c>
      <c r="J87" s="1">
        <v>3572.2999999999997</v>
      </c>
      <c r="K87" s="1">
        <v>8444.0299999999988</v>
      </c>
      <c r="L87" s="1">
        <v>12840.270000000002</v>
      </c>
      <c r="M87" s="1">
        <v>2474.15</v>
      </c>
      <c r="N87" s="1">
        <v>1766.61</v>
      </c>
      <c r="O87" s="1">
        <v>54181.000000000007</v>
      </c>
    </row>
    <row r="88" spans="2:15" x14ac:dyDescent="0.25">
      <c r="B88" t="s">
        <v>48</v>
      </c>
      <c r="C88" s="1"/>
      <c r="D88" s="1"/>
      <c r="E88" s="1"/>
      <c r="F88" s="1"/>
      <c r="G88" s="1"/>
      <c r="H88" s="1"/>
      <c r="I88" s="1"/>
      <c r="J88" s="1"/>
      <c r="K88" s="1"/>
      <c r="L88" s="1">
        <v>1201.2</v>
      </c>
      <c r="M88" s="1"/>
      <c r="N88" s="1"/>
      <c r="O88" s="1">
        <v>1201.2</v>
      </c>
    </row>
    <row r="89" spans="2:15" x14ac:dyDescent="0.25">
      <c r="B89" t="s">
        <v>5</v>
      </c>
      <c r="C89" s="1">
        <v>3468.6500000000005</v>
      </c>
      <c r="D89" s="1">
        <v>333.25</v>
      </c>
      <c r="E89" s="1">
        <v>456.6</v>
      </c>
      <c r="F89" s="1">
        <v>435.84</v>
      </c>
      <c r="G89" s="1">
        <v>2063.62</v>
      </c>
      <c r="H89" s="1"/>
      <c r="I89" s="1">
        <v>2249.66</v>
      </c>
      <c r="J89" s="1">
        <v>2695.76</v>
      </c>
      <c r="K89" s="1">
        <v>2517.4</v>
      </c>
      <c r="L89" s="1">
        <v>3501.5699999999997</v>
      </c>
      <c r="M89" s="1">
        <v>847.93999999999994</v>
      </c>
      <c r="N89" s="1">
        <v>2433.2700000000004</v>
      </c>
      <c r="O89" s="1">
        <v>21003.559999999998</v>
      </c>
    </row>
    <row r="90" spans="2:15" x14ac:dyDescent="0.25">
      <c r="B90" t="s">
        <v>35</v>
      </c>
      <c r="C90" s="1"/>
      <c r="D90" s="1"/>
      <c r="E90" s="1"/>
      <c r="F90" s="1"/>
      <c r="G90" s="1"/>
      <c r="H90" s="1"/>
      <c r="I90" s="1"/>
      <c r="J90" s="1"/>
      <c r="K90" s="1">
        <v>375</v>
      </c>
      <c r="L90" s="1"/>
      <c r="M90" s="1"/>
      <c r="N90" s="1"/>
      <c r="O90" s="1">
        <v>375</v>
      </c>
    </row>
    <row r="91" spans="2:15" x14ac:dyDescent="0.25">
      <c r="B91" t="s">
        <v>51</v>
      </c>
      <c r="C91" s="1">
        <v>1639.4199999999998</v>
      </c>
      <c r="D91" s="1">
        <v>2115.21</v>
      </c>
      <c r="E91" s="1"/>
      <c r="F91" s="1">
        <v>491.44</v>
      </c>
      <c r="G91" s="1">
        <v>195.95</v>
      </c>
      <c r="H91" s="1">
        <v>1668.66</v>
      </c>
      <c r="I91" s="1">
        <v>3892.33</v>
      </c>
      <c r="J91" s="1"/>
      <c r="K91" s="1">
        <v>2790.12</v>
      </c>
      <c r="L91" s="1"/>
      <c r="M91" s="1"/>
      <c r="N91" s="1">
        <v>8967.4900000000016</v>
      </c>
      <c r="O91" s="1">
        <v>21760.62</v>
      </c>
    </row>
    <row r="92" spans="2:15" x14ac:dyDescent="0.25">
      <c r="B92" t="s">
        <v>38</v>
      </c>
      <c r="C92" s="1">
        <v>453.66</v>
      </c>
      <c r="D92" s="1">
        <v>912.17</v>
      </c>
      <c r="E92" s="1">
        <v>907.32</v>
      </c>
      <c r="F92" s="1">
        <v>1794.91</v>
      </c>
      <c r="G92" s="1">
        <v>3995</v>
      </c>
      <c r="H92" s="1">
        <v>2625.75</v>
      </c>
      <c r="I92" s="1">
        <v>4058.26</v>
      </c>
      <c r="J92" s="1"/>
      <c r="K92" s="1"/>
      <c r="L92" s="1"/>
      <c r="M92" s="1"/>
      <c r="N92" s="1"/>
      <c r="O92" s="1">
        <v>14747.070000000002</v>
      </c>
    </row>
    <row r="93" spans="2:15" x14ac:dyDescent="0.25">
      <c r="B93" t="s">
        <v>45</v>
      </c>
      <c r="C93" s="1"/>
      <c r="D93" s="1"/>
      <c r="E93" s="1"/>
      <c r="F93" s="1"/>
      <c r="G93" s="1">
        <v>2318.7400000000007</v>
      </c>
      <c r="H93" s="1"/>
      <c r="I93" s="1">
        <v>12451.400000000003</v>
      </c>
      <c r="J93" s="1">
        <v>28029.930000000008</v>
      </c>
      <c r="K93" s="1">
        <v>11647.310000000003</v>
      </c>
      <c r="L93" s="1">
        <v>8384.9500000000044</v>
      </c>
      <c r="M93" s="1">
        <v>3721.8199999999997</v>
      </c>
      <c r="N93" s="1">
        <v>3845.2899999999995</v>
      </c>
      <c r="O93" s="1">
        <v>70399.440000000017</v>
      </c>
    </row>
    <row r="94" spans="2:15" x14ac:dyDescent="0.25">
      <c r="B94" t="s">
        <v>25</v>
      </c>
      <c r="C94" s="1">
        <v>8494.0700000000015</v>
      </c>
      <c r="D94" s="1">
        <v>2709.5</v>
      </c>
      <c r="E94" s="1"/>
      <c r="F94" s="1"/>
      <c r="G94" s="1"/>
      <c r="H94" s="1"/>
      <c r="I94" s="1">
        <v>4208.0600000000013</v>
      </c>
      <c r="J94" s="1">
        <v>6712.02</v>
      </c>
      <c r="K94" s="1">
        <v>4063.2</v>
      </c>
      <c r="L94" s="1">
        <v>4366.32</v>
      </c>
      <c r="M94" s="1">
        <v>1408.44</v>
      </c>
      <c r="N94" s="1">
        <v>4508.46</v>
      </c>
      <c r="O94" s="1">
        <v>36470.07</v>
      </c>
    </row>
    <row r="95" spans="2:15" x14ac:dyDescent="0.25">
      <c r="B95" t="s">
        <v>31</v>
      </c>
      <c r="C95" s="1">
        <v>5150.7999999999993</v>
      </c>
      <c r="D95" s="1">
        <v>2449.5099999999993</v>
      </c>
      <c r="E95" s="1"/>
      <c r="F95" s="1">
        <v>16050.880000000003</v>
      </c>
      <c r="G95" s="1">
        <v>2269.86</v>
      </c>
      <c r="H95" s="1"/>
      <c r="I95" s="1">
        <v>11146.52</v>
      </c>
      <c r="J95" s="1">
        <v>10259.750000000002</v>
      </c>
      <c r="K95" s="1">
        <v>16818.160000000003</v>
      </c>
      <c r="L95" s="1">
        <v>7379.1900000000005</v>
      </c>
      <c r="M95" s="1">
        <v>15047.519999999997</v>
      </c>
      <c r="N95" s="1">
        <v>23393.9</v>
      </c>
      <c r="O95" s="1">
        <v>109966.09</v>
      </c>
    </row>
    <row r="96" spans="2:15" x14ac:dyDescent="0.25">
      <c r="B96" t="s">
        <v>42</v>
      </c>
      <c r="C96" s="1"/>
      <c r="D96" s="1"/>
      <c r="E96" s="1"/>
      <c r="F96" s="1"/>
      <c r="G96" s="1"/>
      <c r="H96" s="1"/>
      <c r="I96" s="1"/>
      <c r="J96" s="1"/>
      <c r="K96" s="1">
        <v>4280.3500000000004</v>
      </c>
      <c r="L96" s="1">
        <v>294.93</v>
      </c>
      <c r="M96" s="1"/>
      <c r="N96" s="1"/>
      <c r="O96" s="1">
        <v>4575.2800000000007</v>
      </c>
    </row>
    <row r="97" spans="1:15" x14ac:dyDescent="0.25">
      <c r="B97" t="s">
        <v>52</v>
      </c>
      <c r="C97" s="1">
        <v>8474.84</v>
      </c>
      <c r="D97" s="1"/>
      <c r="E97" s="1">
        <v>817.65</v>
      </c>
      <c r="F97" s="1"/>
      <c r="G97" s="1"/>
      <c r="H97" s="1"/>
      <c r="I97" s="1"/>
      <c r="J97" s="1"/>
      <c r="K97" s="1"/>
      <c r="L97" s="1"/>
      <c r="M97" s="1"/>
      <c r="N97" s="1"/>
      <c r="O97" s="1">
        <v>9292.49</v>
      </c>
    </row>
    <row r="98" spans="1:15" x14ac:dyDescent="0.25">
      <c r="B98" t="s">
        <v>50</v>
      </c>
      <c r="C98" s="1"/>
      <c r="D98" s="1"/>
      <c r="E98" s="1"/>
      <c r="F98" s="1"/>
      <c r="G98" s="1"/>
      <c r="H98" s="1"/>
      <c r="I98" s="1"/>
      <c r="J98" s="1"/>
      <c r="K98" s="1"/>
      <c r="L98" s="1">
        <v>824.80000000000007</v>
      </c>
      <c r="M98" s="1"/>
      <c r="N98" s="1"/>
      <c r="O98" s="1">
        <v>824.80000000000007</v>
      </c>
    </row>
    <row r="99" spans="1:15" x14ac:dyDescent="0.25">
      <c r="B99" t="s">
        <v>46</v>
      </c>
      <c r="C99" s="1"/>
      <c r="D99" s="1"/>
      <c r="E99" s="1"/>
      <c r="F99" s="1"/>
      <c r="G99" s="1">
        <v>1721.8600000000001</v>
      </c>
      <c r="H99" s="1">
        <v>3489.0299999999997</v>
      </c>
      <c r="I99" s="1">
        <v>3466.37</v>
      </c>
      <c r="J99" s="1">
        <v>3670.2700000000004</v>
      </c>
      <c r="K99" s="1"/>
      <c r="L99" s="1"/>
      <c r="M99" s="1"/>
      <c r="N99" s="1"/>
      <c r="O99" s="1">
        <v>12347.529999999999</v>
      </c>
    </row>
    <row r="100" spans="1:15" x14ac:dyDescent="0.25">
      <c r="B100" t="s">
        <v>11</v>
      </c>
      <c r="C100" s="1">
        <v>1344.79</v>
      </c>
      <c r="D100" s="1">
        <v>820.97</v>
      </c>
      <c r="E100" s="1">
        <v>221</v>
      </c>
      <c r="F100" s="1">
        <v>1878.9499999999998</v>
      </c>
      <c r="G100" s="1">
        <v>2016.3500000000004</v>
      </c>
      <c r="H100" s="1">
        <v>1275.83</v>
      </c>
      <c r="I100" s="1">
        <v>2289.0099999999998</v>
      </c>
      <c r="J100" s="1">
        <v>2435.7200000000003</v>
      </c>
      <c r="K100" s="1">
        <v>1888.6600000000003</v>
      </c>
      <c r="L100" s="1">
        <v>5803.8899999999994</v>
      </c>
      <c r="M100" s="1">
        <v>442.07</v>
      </c>
      <c r="N100" s="1">
        <v>1878.9499999999998</v>
      </c>
      <c r="O100" s="1">
        <v>22296.19</v>
      </c>
    </row>
    <row r="101" spans="1:15" x14ac:dyDescent="0.25">
      <c r="B101" t="s">
        <v>53</v>
      </c>
      <c r="C101" s="1"/>
      <c r="D101" s="1"/>
      <c r="E101" s="1">
        <v>529.03</v>
      </c>
      <c r="F101" s="1"/>
      <c r="G101" s="1"/>
      <c r="H101" s="1">
        <v>80.58</v>
      </c>
      <c r="I101" s="1">
        <v>315.61</v>
      </c>
      <c r="J101" s="1"/>
      <c r="K101" s="1">
        <v>74.819999999999993</v>
      </c>
      <c r="L101" s="1"/>
      <c r="M101" s="1"/>
      <c r="N101" s="1"/>
      <c r="O101" s="1">
        <v>1000.04</v>
      </c>
    </row>
    <row r="102" spans="1:15" x14ac:dyDescent="0.25">
      <c r="B102" t="s">
        <v>6</v>
      </c>
      <c r="C102" s="1">
        <v>12885.08</v>
      </c>
      <c r="D102" s="1">
        <v>2876.1200000000003</v>
      </c>
      <c r="E102" s="1">
        <v>12202.510000000002</v>
      </c>
      <c r="F102" s="1">
        <v>8392.86</v>
      </c>
      <c r="G102" s="1">
        <v>9159.42</v>
      </c>
      <c r="H102" s="1">
        <v>14980.230000000003</v>
      </c>
      <c r="I102" s="1">
        <v>21985.780000000017</v>
      </c>
      <c r="J102" s="1">
        <v>10332.120000000001</v>
      </c>
      <c r="K102" s="1">
        <v>12565.42</v>
      </c>
      <c r="L102" s="1">
        <v>13111.88</v>
      </c>
      <c r="M102" s="1">
        <v>10028.6</v>
      </c>
      <c r="N102" s="1">
        <v>12568.030000000002</v>
      </c>
      <c r="O102" s="1">
        <v>141088.05000000005</v>
      </c>
    </row>
    <row r="103" spans="1:15" x14ac:dyDescent="0.25">
      <c r="B103" t="s">
        <v>49</v>
      </c>
      <c r="C103" s="1"/>
      <c r="D103" s="1"/>
      <c r="E103" s="1"/>
      <c r="F103" s="1"/>
      <c r="G103" s="1"/>
      <c r="H103" s="1"/>
      <c r="I103" s="1">
        <v>357.83</v>
      </c>
      <c r="J103" s="1"/>
      <c r="K103" s="1"/>
      <c r="L103" s="1"/>
      <c r="M103" s="1"/>
      <c r="N103" s="1"/>
      <c r="O103" s="1">
        <v>357.83</v>
      </c>
    </row>
    <row r="104" spans="1:15" x14ac:dyDescent="0.25">
      <c r="B104" t="s">
        <v>47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3060</v>
      </c>
      <c r="N104" s="1">
        <v>3672</v>
      </c>
      <c r="O104" s="1">
        <v>6732</v>
      </c>
    </row>
    <row r="105" spans="1:15" x14ac:dyDescent="0.25">
      <c r="B105" t="s">
        <v>29</v>
      </c>
      <c r="C105" s="1">
        <v>128443.07999999991</v>
      </c>
      <c r="D105" s="1">
        <v>130601.39999999997</v>
      </c>
      <c r="E105" s="1">
        <v>96264.169999999984</v>
      </c>
      <c r="F105" s="1">
        <v>223636.09000000017</v>
      </c>
      <c r="G105" s="1">
        <v>134636.54</v>
      </c>
      <c r="H105" s="1">
        <v>167319.02000000025</v>
      </c>
      <c r="I105" s="1">
        <v>300501.70000000071</v>
      </c>
      <c r="J105" s="1">
        <v>177635.48000000019</v>
      </c>
      <c r="K105" s="1">
        <v>172512.09000000011</v>
      </c>
      <c r="L105" s="1">
        <v>246738.09000000037</v>
      </c>
      <c r="M105" s="1">
        <v>100943.77999999997</v>
      </c>
      <c r="N105" s="1">
        <v>213865.80000000016</v>
      </c>
      <c r="O105" s="1">
        <v>2093097.2400000016</v>
      </c>
    </row>
    <row r="106" spans="1:15" x14ac:dyDescent="0.25">
      <c r="B106" t="s">
        <v>44</v>
      </c>
      <c r="C106" s="1"/>
      <c r="D106" s="1"/>
      <c r="E106" s="1"/>
      <c r="F106" s="1">
        <v>4215.91</v>
      </c>
      <c r="G106" s="1"/>
      <c r="H106" s="1"/>
      <c r="I106" s="1">
        <v>2171.5700000000002</v>
      </c>
      <c r="J106" s="1"/>
      <c r="K106" s="1"/>
      <c r="L106" s="1"/>
      <c r="M106" s="1"/>
      <c r="N106" s="1">
        <v>1213.5200000000002</v>
      </c>
      <c r="O106" s="1">
        <v>7601</v>
      </c>
    </row>
    <row r="107" spans="1:15" x14ac:dyDescent="0.25">
      <c r="B107" t="s">
        <v>22</v>
      </c>
      <c r="C107" s="1"/>
      <c r="D107" s="1"/>
      <c r="E107" s="1"/>
      <c r="F107" s="1"/>
      <c r="G107" s="1">
        <v>1453.3</v>
      </c>
      <c r="H107" s="1"/>
      <c r="I107" s="1"/>
      <c r="J107" s="1"/>
      <c r="K107" s="1"/>
      <c r="L107" s="1"/>
      <c r="M107" s="1"/>
      <c r="N107" s="1"/>
      <c r="O107" s="1">
        <v>1453.3</v>
      </c>
    </row>
    <row r="108" spans="1:15" x14ac:dyDescent="0.25">
      <c r="B108" t="s">
        <v>39</v>
      </c>
      <c r="C108" s="1"/>
      <c r="D108" s="1"/>
      <c r="E108" s="1"/>
      <c r="F108" s="1"/>
      <c r="G108" s="1"/>
      <c r="H108" s="1"/>
      <c r="I108" s="1"/>
      <c r="J108" s="1"/>
      <c r="K108" s="1"/>
      <c r="L108" s="1">
        <v>2761.66</v>
      </c>
      <c r="M108" s="1">
        <v>1093.31</v>
      </c>
      <c r="N108" s="1">
        <v>11397</v>
      </c>
      <c r="O108" s="1">
        <v>15251.97</v>
      </c>
    </row>
    <row r="109" spans="1:15" x14ac:dyDescent="0.25">
      <c r="B109" t="s">
        <v>16</v>
      </c>
      <c r="C109" s="1"/>
      <c r="D109" s="1"/>
      <c r="E109" s="1"/>
      <c r="F109" s="1"/>
      <c r="G109" s="1"/>
      <c r="H109" s="1"/>
      <c r="I109" s="1">
        <v>6528.55</v>
      </c>
      <c r="J109" s="1">
        <v>5024.83</v>
      </c>
      <c r="K109" s="1">
        <v>7927.6200000000008</v>
      </c>
      <c r="L109" s="1">
        <v>7703.8899999999994</v>
      </c>
      <c r="M109" s="1">
        <v>5656.5</v>
      </c>
      <c r="N109" s="1">
        <v>6693.6200000000008</v>
      </c>
      <c r="O109" s="1">
        <v>39535.01</v>
      </c>
    </row>
    <row r="110" spans="1:15" s="26" customFormat="1" x14ac:dyDescent="0.25">
      <c r="A110" s="11" t="s">
        <v>117</v>
      </c>
      <c r="B110" s="11"/>
      <c r="C110" s="9">
        <v>403037.79999999981</v>
      </c>
      <c r="D110" s="9">
        <v>414782.37999999977</v>
      </c>
      <c r="E110" s="9">
        <v>179312.89</v>
      </c>
      <c r="F110" s="9">
        <v>587399.60000000021</v>
      </c>
      <c r="G110" s="9">
        <v>351545.38000000006</v>
      </c>
      <c r="H110" s="9">
        <v>243575.59000000026</v>
      </c>
      <c r="I110" s="9">
        <v>764031.56000000075</v>
      </c>
      <c r="J110" s="9">
        <v>491546.27000000008</v>
      </c>
      <c r="K110" s="9">
        <v>495483.19000000006</v>
      </c>
      <c r="L110" s="9">
        <v>530643.76000000024</v>
      </c>
      <c r="M110" s="9">
        <v>308948.87999999995</v>
      </c>
      <c r="N110" s="9">
        <v>526364.52000000037</v>
      </c>
      <c r="O110" s="9">
        <v>5296671.82</v>
      </c>
    </row>
    <row r="111" spans="1:15" x14ac:dyDescent="0.25">
      <c r="A111" t="s">
        <v>89</v>
      </c>
      <c r="B111" t="s">
        <v>94</v>
      </c>
      <c r="C111" s="1"/>
      <c r="D111" s="1">
        <v>277.2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>
        <v>277.2</v>
      </c>
    </row>
    <row r="112" spans="1:15" x14ac:dyDescent="0.25">
      <c r="B112" t="s">
        <v>103</v>
      </c>
      <c r="C112" s="1"/>
      <c r="D112" s="1">
        <v>10050</v>
      </c>
      <c r="E112" s="1"/>
      <c r="F112" s="1">
        <v>9450</v>
      </c>
      <c r="G112" s="1">
        <v>5100</v>
      </c>
      <c r="H112" s="1">
        <v>9450</v>
      </c>
      <c r="I112" s="1">
        <v>2325</v>
      </c>
      <c r="J112" s="1"/>
      <c r="K112" s="1"/>
      <c r="L112" s="1"/>
      <c r="M112" s="1"/>
      <c r="N112" s="1"/>
      <c r="O112" s="1">
        <v>36375</v>
      </c>
    </row>
    <row r="113" spans="2:15" x14ac:dyDescent="0.25">
      <c r="B113" t="s">
        <v>92</v>
      </c>
      <c r="C113" s="1">
        <v>5785.6500000000005</v>
      </c>
      <c r="D113" s="1">
        <v>8463.26</v>
      </c>
      <c r="E113" s="1">
        <v>8603.01</v>
      </c>
      <c r="F113" s="1">
        <v>8988.7200000000012</v>
      </c>
      <c r="G113" s="1">
        <v>4242.82</v>
      </c>
      <c r="H113" s="1">
        <v>6909.24</v>
      </c>
      <c r="I113" s="1">
        <v>2347.8000000000002</v>
      </c>
      <c r="J113" s="1"/>
      <c r="K113" s="1"/>
      <c r="L113" s="1"/>
      <c r="M113" s="1"/>
      <c r="N113" s="1"/>
      <c r="O113" s="1">
        <v>45340.5</v>
      </c>
    </row>
    <row r="114" spans="2:15" x14ac:dyDescent="0.25">
      <c r="B114" t="s">
        <v>104</v>
      </c>
      <c r="C114" s="1"/>
      <c r="D114" s="1"/>
      <c r="E114" s="1">
        <v>4420</v>
      </c>
      <c r="F114" s="1">
        <v>2830</v>
      </c>
      <c r="G114" s="1">
        <v>4946</v>
      </c>
      <c r="H114" s="1">
        <v>5862</v>
      </c>
      <c r="I114" s="1"/>
      <c r="J114" s="1"/>
      <c r="K114" s="1"/>
      <c r="L114" s="1"/>
      <c r="M114" s="1"/>
      <c r="N114" s="1"/>
      <c r="O114" s="1">
        <v>18058</v>
      </c>
    </row>
    <row r="115" spans="2:15" x14ac:dyDescent="0.25">
      <c r="B115" t="s">
        <v>32</v>
      </c>
      <c r="C115" s="1"/>
      <c r="D115" s="1">
        <v>12781.549999999997</v>
      </c>
      <c r="E115" s="1">
        <v>1225.54</v>
      </c>
      <c r="F115" s="1">
        <v>14715.320000000007</v>
      </c>
      <c r="G115" s="1">
        <v>4235.1400000000003</v>
      </c>
      <c r="H115" s="1">
        <v>18387.250000000004</v>
      </c>
      <c r="I115" s="1">
        <v>7777.76</v>
      </c>
      <c r="J115" s="1">
        <v>5838.47</v>
      </c>
      <c r="K115" s="1">
        <v>4989.1000000000004</v>
      </c>
      <c r="L115" s="1">
        <v>7374.4000000000005</v>
      </c>
      <c r="M115" s="1">
        <v>3046.5600000000004</v>
      </c>
      <c r="N115" s="1">
        <v>3521.71</v>
      </c>
      <c r="O115" s="1">
        <v>83892.800000000003</v>
      </c>
    </row>
    <row r="116" spans="2:15" x14ac:dyDescent="0.25">
      <c r="B116" t="s">
        <v>33</v>
      </c>
      <c r="C116" s="1">
        <v>2700</v>
      </c>
      <c r="D116" s="1">
        <v>1800</v>
      </c>
      <c r="E116" s="1">
        <v>3600</v>
      </c>
      <c r="F116" s="1">
        <v>3600</v>
      </c>
      <c r="G116" s="1">
        <v>900</v>
      </c>
      <c r="H116" s="1"/>
      <c r="I116" s="1">
        <v>8443.2000000000007</v>
      </c>
      <c r="J116" s="1">
        <v>900</v>
      </c>
      <c r="K116" s="1">
        <v>1500</v>
      </c>
      <c r="L116" s="1">
        <v>3000</v>
      </c>
      <c r="M116" s="1">
        <v>6702.75</v>
      </c>
      <c r="N116" s="1">
        <v>8802.75</v>
      </c>
      <c r="O116" s="1">
        <v>41948.7</v>
      </c>
    </row>
    <row r="117" spans="2:15" x14ac:dyDescent="0.25">
      <c r="B117" t="s">
        <v>48</v>
      </c>
      <c r="C117" s="1">
        <v>55077.469999999994</v>
      </c>
      <c r="D117" s="1">
        <v>23745.570000000003</v>
      </c>
      <c r="E117" s="1">
        <v>14312.450000000003</v>
      </c>
      <c r="F117" s="1">
        <v>12483.92</v>
      </c>
      <c r="G117" s="1">
        <v>6020.8499999999995</v>
      </c>
      <c r="H117" s="1"/>
      <c r="I117" s="1">
        <v>19453.499999999996</v>
      </c>
      <c r="J117" s="1">
        <v>5991.2999999999993</v>
      </c>
      <c r="K117" s="1">
        <v>11092.8</v>
      </c>
      <c r="L117" s="1">
        <v>10031.400000000001</v>
      </c>
      <c r="M117" s="1">
        <v>8344.1999999999989</v>
      </c>
      <c r="N117" s="1">
        <v>9740.1</v>
      </c>
      <c r="O117" s="1">
        <v>176293.55999999997</v>
      </c>
    </row>
    <row r="118" spans="2:15" x14ac:dyDescent="0.25">
      <c r="B118" t="s">
        <v>27</v>
      </c>
      <c r="C118" s="1">
        <v>1506.6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>
        <v>11168.320000000002</v>
      </c>
      <c r="O118" s="1">
        <v>12674.920000000002</v>
      </c>
    </row>
    <row r="119" spans="2:15" x14ac:dyDescent="0.25">
      <c r="B119" t="s">
        <v>97</v>
      </c>
      <c r="C119" s="1"/>
      <c r="D119" s="1"/>
      <c r="E119" s="1"/>
      <c r="F119" s="1"/>
      <c r="G119" s="1"/>
      <c r="H119" s="1"/>
      <c r="I119" s="1"/>
      <c r="J119" s="1">
        <v>1257.7600000000002</v>
      </c>
      <c r="K119" s="1"/>
      <c r="L119" s="1"/>
      <c r="M119" s="1"/>
      <c r="N119" s="1"/>
      <c r="O119" s="1">
        <v>1257.7600000000002</v>
      </c>
    </row>
    <row r="120" spans="2:15" x14ac:dyDescent="0.25">
      <c r="B120" t="s">
        <v>93</v>
      </c>
      <c r="C120" s="1">
        <v>4527.92</v>
      </c>
      <c r="D120" s="1">
        <v>4779.4800000000005</v>
      </c>
      <c r="E120" s="1">
        <v>5785.68</v>
      </c>
      <c r="F120" s="1">
        <v>3773.2800000000007</v>
      </c>
      <c r="G120" s="1">
        <v>6288.8000000000011</v>
      </c>
      <c r="H120" s="1">
        <v>6070.7800000000007</v>
      </c>
      <c r="I120" s="1">
        <v>6288.8000000000011</v>
      </c>
      <c r="J120" s="1">
        <v>3773.2800000000007</v>
      </c>
      <c r="K120" s="1">
        <v>6288.8000000000011</v>
      </c>
      <c r="L120" s="1">
        <v>4276.38</v>
      </c>
      <c r="M120" s="1">
        <v>5031.0400000000009</v>
      </c>
      <c r="N120" s="1">
        <v>3773.2800000000007</v>
      </c>
      <c r="O120" s="1">
        <v>60657.520000000004</v>
      </c>
    </row>
    <row r="121" spans="2:15" x14ac:dyDescent="0.25">
      <c r="B121" t="s">
        <v>98</v>
      </c>
      <c r="C121" s="1">
        <v>3260.84</v>
      </c>
      <c r="D121" s="1">
        <v>7212.16</v>
      </c>
      <c r="E121" s="1">
        <v>10143.349999999999</v>
      </c>
      <c r="F121" s="1">
        <v>6634.5199999999995</v>
      </c>
      <c r="G121" s="1">
        <v>8463.93</v>
      </c>
      <c r="H121" s="1">
        <v>6472.8</v>
      </c>
      <c r="I121" s="1">
        <v>5372.9800000000005</v>
      </c>
      <c r="J121" s="1">
        <v>6698.1900000000005</v>
      </c>
      <c r="K121" s="1">
        <v>2184.96</v>
      </c>
      <c r="L121" s="1"/>
      <c r="M121" s="1"/>
      <c r="N121" s="1"/>
      <c r="O121" s="1">
        <v>56443.73000000001</v>
      </c>
    </row>
    <row r="122" spans="2:15" x14ac:dyDescent="0.25">
      <c r="B122" t="s">
        <v>96</v>
      </c>
      <c r="C122" s="1">
        <v>7595.2000000000007</v>
      </c>
      <c r="D122" s="1">
        <v>3089.68</v>
      </c>
      <c r="E122" s="1">
        <v>3840.7800000000007</v>
      </c>
      <c r="F122" s="1">
        <v>5138.1000000000004</v>
      </c>
      <c r="G122" s="1">
        <v>3840.7800000000007</v>
      </c>
      <c r="H122" s="1">
        <v>2560.5200000000004</v>
      </c>
      <c r="I122" s="1"/>
      <c r="J122" s="1"/>
      <c r="K122" s="1"/>
      <c r="L122" s="1">
        <v>1280.2600000000002</v>
      </c>
      <c r="M122" s="1"/>
      <c r="N122" s="1">
        <v>3182.3999999999996</v>
      </c>
      <c r="O122" s="1">
        <v>30527.72</v>
      </c>
    </row>
    <row r="123" spans="2:15" x14ac:dyDescent="0.25">
      <c r="B123" t="s">
        <v>101</v>
      </c>
      <c r="C123" s="1"/>
      <c r="D123" s="1"/>
      <c r="E123" s="1"/>
      <c r="F123" s="1"/>
      <c r="G123" s="1"/>
      <c r="H123" s="1">
        <v>7436.21</v>
      </c>
      <c r="I123" s="1">
        <v>8889.5</v>
      </c>
      <c r="J123" s="1">
        <v>9260.7800000000007</v>
      </c>
      <c r="K123" s="1">
        <v>2545.92</v>
      </c>
      <c r="L123" s="1">
        <v>5386.76</v>
      </c>
      <c r="M123" s="1">
        <v>4349.28</v>
      </c>
      <c r="N123" s="1"/>
      <c r="O123" s="1">
        <v>37868.449999999997</v>
      </c>
    </row>
    <row r="124" spans="2:15" x14ac:dyDescent="0.25">
      <c r="B124" t="s">
        <v>38</v>
      </c>
      <c r="C124" s="1"/>
      <c r="D124" s="1"/>
      <c r="E124" s="1"/>
      <c r="F124" s="1"/>
      <c r="G124" s="1"/>
      <c r="H124" s="1">
        <v>1263.46</v>
      </c>
      <c r="I124" s="1"/>
      <c r="J124" s="1"/>
      <c r="K124" s="1"/>
      <c r="L124" s="1"/>
      <c r="M124" s="1"/>
      <c r="N124" s="1"/>
      <c r="O124" s="1">
        <v>1263.46</v>
      </c>
    </row>
    <row r="125" spans="2:15" x14ac:dyDescent="0.25">
      <c r="B125" t="s">
        <v>25</v>
      </c>
      <c r="C125" s="1">
        <v>2227.5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>
        <v>2227.5</v>
      </c>
    </row>
    <row r="126" spans="2:15" x14ac:dyDescent="0.25">
      <c r="B126" t="s">
        <v>90</v>
      </c>
      <c r="C126" s="1"/>
      <c r="D126" s="1"/>
      <c r="E126" s="1"/>
      <c r="F126" s="1"/>
      <c r="G126" s="1"/>
      <c r="H126" s="1"/>
      <c r="I126" s="1"/>
      <c r="J126" s="1">
        <v>460.75</v>
      </c>
      <c r="K126" s="1"/>
      <c r="L126" s="1"/>
      <c r="M126" s="1"/>
      <c r="N126" s="1"/>
      <c r="O126" s="1">
        <v>460.75</v>
      </c>
    </row>
    <row r="127" spans="2:15" x14ac:dyDescent="0.25">
      <c r="B127" t="s">
        <v>6</v>
      </c>
      <c r="C127" s="1">
        <v>98.78</v>
      </c>
      <c r="D127" s="1"/>
      <c r="E127" s="1"/>
      <c r="F127" s="1"/>
      <c r="G127" s="1"/>
      <c r="H127" s="1"/>
      <c r="I127" s="1"/>
      <c r="J127" s="1"/>
      <c r="K127" s="1"/>
      <c r="L127" s="1"/>
      <c r="M127" s="1">
        <v>3647.7</v>
      </c>
      <c r="N127" s="1">
        <v>3908.25</v>
      </c>
      <c r="O127" s="1">
        <v>7654.73</v>
      </c>
    </row>
    <row r="128" spans="2:15" x14ac:dyDescent="0.25">
      <c r="B128" t="s">
        <v>47</v>
      </c>
      <c r="C128" s="1"/>
      <c r="D128" s="1"/>
      <c r="E128" s="1"/>
      <c r="F128" s="1"/>
      <c r="G128" s="1"/>
      <c r="H128" s="1"/>
      <c r="I128" s="1">
        <v>974.4</v>
      </c>
      <c r="J128" s="1"/>
      <c r="K128" s="1">
        <v>5605.2</v>
      </c>
      <c r="L128" s="1"/>
      <c r="M128" s="1">
        <v>3645</v>
      </c>
      <c r="N128" s="1">
        <v>1215</v>
      </c>
      <c r="O128" s="1">
        <v>11439.599999999999</v>
      </c>
    </row>
    <row r="129" spans="1:15" x14ac:dyDescent="0.25">
      <c r="B129" t="s">
        <v>100</v>
      </c>
      <c r="C129" s="1">
        <v>1650</v>
      </c>
      <c r="D129" s="1"/>
      <c r="E129" s="1">
        <v>1025</v>
      </c>
      <c r="F129" s="1">
        <v>1400</v>
      </c>
      <c r="G129" s="1"/>
      <c r="H129" s="1"/>
      <c r="I129" s="1"/>
      <c r="J129" s="1">
        <v>600</v>
      </c>
      <c r="K129" s="1">
        <v>800</v>
      </c>
      <c r="L129" s="1">
        <v>2900</v>
      </c>
      <c r="M129" s="1"/>
      <c r="N129" s="1">
        <v>1375</v>
      </c>
      <c r="O129" s="1">
        <v>9750</v>
      </c>
    </row>
    <row r="130" spans="1:15" x14ac:dyDescent="0.25">
      <c r="B130" t="s">
        <v>102</v>
      </c>
      <c r="C130" s="1"/>
      <c r="D130" s="1"/>
      <c r="E130" s="1">
        <v>2255.04</v>
      </c>
      <c r="F130" s="1">
        <v>1165.0999999999999</v>
      </c>
      <c r="G130" s="1"/>
      <c r="H130" s="1"/>
      <c r="I130" s="1"/>
      <c r="J130" s="1"/>
      <c r="K130" s="1"/>
      <c r="L130" s="1"/>
      <c r="M130" s="1"/>
      <c r="N130" s="1"/>
      <c r="O130" s="1">
        <v>3420.14</v>
      </c>
    </row>
    <row r="131" spans="1:15" x14ac:dyDescent="0.25">
      <c r="B131" t="s">
        <v>95</v>
      </c>
      <c r="C131" s="1">
        <v>1131.8399999999999</v>
      </c>
      <c r="D131" s="1">
        <v>1295.06</v>
      </c>
      <c r="E131" s="1">
        <v>3657.7200000000003</v>
      </c>
      <c r="F131" s="1"/>
      <c r="G131" s="1">
        <v>4711.3500000000004</v>
      </c>
      <c r="H131" s="1">
        <v>1590.32</v>
      </c>
      <c r="I131" s="1"/>
      <c r="J131" s="1">
        <v>1590.32</v>
      </c>
      <c r="K131" s="1"/>
      <c r="L131" s="1"/>
      <c r="M131" s="1"/>
      <c r="N131" s="1"/>
      <c r="O131" s="1">
        <v>13976.61</v>
      </c>
    </row>
    <row r="132" spans="1:15" x14ac:dyDescent="0.25">
      <c r="B132" t="s">
        <v>22</v>
      </c>
      <c r="C132" s="1">
        <v>29012.440000000006</v>
      </c>
      <c r="D132" s="1">
        <v>14323.3</v>
      </c>
      <c r="E132" s="1">
        <v>7026.11</v>
      </c>
      <c r="F132" s="1">
        <v>18759.489999999998</v>
      </c>
      <c r="G132" s="1">
        <v>3205.8</v>
      </c>
      <c r="H132" s="1">
        <v>7376.2000000000007</v>
      </c>
      <c r="I132" s="1">
        <v>7453.6899999999987</v>
      </c>
      <c r="J132" s="1">
        <v>1825.2099999999998</v>
      </c>
      <c r="K132" s="1"/>
      <c r="L132" s="1"/>
      <c r="M132" s="1"/>
      <c r="N132" s="1">
        <v>2060.9899999999998</v>
      </c>
      <c r="O132" s="1">
        <v>91043.23000000001</v>
      </c>
    </row>
    <row r="133" spans="1:15" x14ac:dyDescent="0.25">
      <c r="B133" t="s">
        <v>99</v>
      </c>
      <c r="C133" s="1">
        <v>4950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v>4950</v>
      </c>
    </row>
    <row r="134" spans="1:15" x14ac:dyDescent="0.25">
      <c r="B134" t="s">
        <v>16</v>
      </c>
      <c r="C134" s="1">
        <v>20003.839999999997</v>
      </c>
      <c r="D134" s="1">
        <v>30703.639999999992</v>
      </c>
      <c r="E134" s="1">
        <v>23958.130000000005</v>
      </c>
      <c r="F134" s="1">
        <v>11753.86</v>
      </c>
      <c r="G134" s="1">
        <v>17986.61</v>
      </c>
      <c r="H134" s="1">
        <v>20555.020000000004</v>
      </c>
      <c r="I134" s="1">
        <v>15782.200000000003</v>
      </c>
      <c r="J134" s="1">
        <v>10434.869999999999</v>
      </c>
      <c r="K134" s="1">
        <v>18952.899999999998</v>
      </c>
      <c r="L134" s="1">
        <v>12470.34</v>
      </c>
      <c r="M134" s="1">
        <v>21892.639999999992</v>
      </c>
      <c r="N134" s="1">
        <v>14289.07</v>
      </c>
      <c r="O134" s="1">
        <v>218783.11999999997</v>
      </c>
    </row>
    <row r="135" spans="1:15" x14ac:dyDescent="0.25">
      <c r="B135" t="s">
        <v>91</v>
      </c>
      <c r="C135" s="1">
        <v>2143.75</v>
      </c>
      <c r="D135" s="1">
        <v>1578.75</v>
      </c>
      <c r="E135" s="1">
        <v>1650</v>
      </c>
      <c r="F135" s="1">
        <v>2400</v>
      </c>
      <c r="G135" s="1">
        <v>300</v>
      </c>
      <c r="H135" s="1">
        <v>150</v>
      </c>
      <c r="I135" s="1">
        <v>2877</v>
      </c>
      <c r="J135" s="1">
        <v>1547.5</v>
      </c>
      <c r="K135" s="1">
        <v>3016.5</v>
      </c>
      <c r="L135" s="1">
        <v>3409.5</v>
      </c>
      <c r="M135" s="1">
        <v>4397</v>
      </c>
      <c r="N135" s="1">
        <v>4566.5</v>
      </c>
      <c r="O135" s="1">
        <v>28036.5</v>
      </c>
    </row>
    <row r="136" spans="1:15" s="26" customFormat="1" x14ac:dyDescent="0.25">
      <c r="A136" s="11" t="s">
        <v>118</v>
      </c>
      <c r="B136" s="11"/>
      <c r="C136" s="9">
        <v>141671.82999999999</v>
      </c>
      <c r="D136" s="9">
        <v>120099.65</v>
      </c>
      <c r="E136" s="9">
        <v>91502.81</v>
      </c>
      <c r="F136" s="9">
        <v>103092.31000000001</v>
      </c>
      <c r="G136" s="9">
        <v>70242.080000000002</v>
      </c>
      <c r="H136" s="9">
        <v>94083.800000000017</v>
      </c>
      <c r="I136" s="9">
        <v>87985.83</v>
      </c>
      <c r="J136" s="9">
        <v>50178.429999999993</v>
      </c>
      <c r="K136" s="9">
        <v>56976.179999999993</v>
      </c>
      <c r="L136" s="9">
        <v>50129.040000000008</v>
      </c>
      <c r="M136" s="9">
        <v>61056.169999999991</v>
      </c>
      <c r="N136" s="9">
        <v>67603.37</v>
      </c>
      <c r="O136" s="9">
        <v>994621.49999999988</v>
      </c>
    </row>
    <row r="137" spans="1:15" x14ac:dyDescent="0.25">
      <c r="A137" t="s">
        <v>105</v>
      </c>
      <c r="B137" t="s">
        <v>54</v>
      </c>
      <c r="C137" s="1"/>
      <c r="D137" s="1"/>
      <c r="E137" s="1"/>
      <c r="F137" s="1"/>
      <c r="G137" s="1"/>
      <c r="H137" s="1"/>
      <c r="I137" s="1">
        <v>2701.67</v>
      </c>
      <c r="J137" s="1"/>
      <c r="K137" s="1"/>
      <c r="L137" s="1"/>
      <c r="M137" s="1"/>
      <c r="N137" s="1">
        <v>736.48</v>
      </c>
      <c r="O137" s="1">
        <v>3438.15</v>
      </c>
    </row>
    <row r="138" spans="1:15" x14ac:dyDescent="0.25">
      <c r="B138" t="s">
        <v>98</v>
      </c>
      <c r="C138" s="1"/>
      <c r="D138" s="1">
        <v>3483.1600000000003</v>
      </c>
      <c r="E138" s="1">
        <v>5611.12</v>
      </c>
      <c r="F138" s="1">
        <v>4351.28</v>
      </c>
      <c r="G138" s="1">
        <v>3568.0800000000004</v>
      </c>
      <c r="H138" s="1">
        <v>6131.8499999999995</v>
      </c>
      <c r="I138" s="1">
        <v>6120.9500000000007</v>
      </c>
      <c r="J138" s="1">
        <v>6153.57</v>
      </c>
      <c r="K138" s="1">
        <v>4479.28</v>
      </c>
      <c r="L138" s="1"/>
      <c r="M138" s="1"/>
      <c r="N138" s="1">
        <v>1007.12</v>
      </c>
      <c r="O138" s="1">
        <v>40906.410000000003</v>
      </c>
    </row>
    <row r="139" spans="1:15" x14ac:dyDescent="0.25">
      <c r="B139" t="s">
        <v>96</v>
      </c>
      <c r="C139" s="1">
        <v>1717.7600000000002</v>
      </c>
      <c r="D139" s="1">
        <v>858.88</v>
      </c>
      <c r="E139" s="1"/>
      <c r="F139" s="1"/>
      <c r="G139" s="1"/>
      <c r="H139" s="1"/>
      <c r="I139" s="1"/>
      <c r="J139" s="1"/>
      <c r="K139" s="1">
        <v>1717.7600000000002</v>
      </c>
      <c r="L139" s="1"/>
      <c r="M139" s="1"/>
      <c r="N139" s="1">
        <v>1602.54</v>
      </c>
      <c r="O139" s="1">
        <v>5896.9400000000005</v>
      </c>
    </row>
    <row r="140" spans="1:15" x14ac:dyDescent="0.25">
      <c r="B140" t="s">
        <v>101</v>
      </c>
      <c r="C140" s="1"/>
      <c r="D140" s="1"/>
      <c r="E140" s="1"/>
      <c r="F140" s="1"/>
      <c r="G140" s="1">
        <v>1493.1</v>
      </c>
      <c r="H140" s="1">
        <v>6052.03</v>
      </c>
      <c r="I140" s="1">
        <v>4062.0200000000004</v>
      </c>
      <c r="J140" s="1"/>
      <c r="K140" s="1"/>
      <c r="L140" s="1"/>
      <c r="M140" s="1"/>
      <c r="N140" s="1">
        <v>2232.5</v>
      </c>
      <c r="O140" s="1">
        <v>13839.65</v>
      </c>
    </row>
    <row r="141" spans="1:15" x14ac:dyDescent="0.25">
      <c r="B141" t="s">
        <v>6</v>
      </c>
      <c r="C141" s="1">
        <v>2509.5</v>
      </c>
      <c r="D141" s="1"/>
      <c r="E141" s="1">
        <v>1977.6</v>
      </c>
      <c r="F141" s="1"/>
      <c r="G141" s="1"/>
      <c r="H141" s="1"/>
      <c r="I141" s="1"/>
      <c r="J141" s="1"/>
      <c r="K141" s="1"/>
      <c r="L141" s="1"/>
      <c r="M141" s="1"/>
      <c r="N141" s="1"/>
      <c r="O141" s="1">
        <v>4487.1000000000004</v>
      </c>
    </row>
    <row r="142" spans="1:15" x14ac:dyDescent="0.25">
      <c r="B142" t="s">
        <v>47</v>
      </c>
      <c r="C142" s="1">
        <v>1184.56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>
        <v>1184.56</v>
      </c>
    </row>
    <row r="143" spans="1:15" x14ac:dyDescent="0.25">
      <c r="B143" t="s">
        <v>102</v>
      </c>
      <c r="C143" s="1"/>
      <c r="D143" s="1">
        <v>1165.0999999999999</v>
      </c>
      <c r="E143" s="1">
        <v>4228.2</v>
      </c>
      <c r="F143" s="1">
        <v>1691.2800000000002</v>
      </c>
      <c r="G143" s="1"/>
      <c r="H143" s="1">
        <v>10428.460000000001</v>
      </c>
      <c r="I143" s="1">
        <v>3100.6800000000003</v>
      </c>
      <c r="J143" s="1"/>
      <c r="K143" s="1"/>
      <c r="L143" s="1"/>
      <c r="M143" s="1"/>
      <c r="N143" s="1"/>
      <c r="O143" s="1">
        <v>20613.72</v>
      </c>
    </row>
    <row r="144" spans="1:15" s="26" customFormat="1" x14ac:dyDescent="0.25">
      <c r="A144" s="11" t="s">
        <v>119</v>
      </c>
      <c r="B144" s="11"/>
      <c r="C144" s="9">
        <v>5411.82</v>
      </c>
      <c r="D144" s="9">
        <v>5507.1399999999994</v>
      </c>
      <c r="E144" s="9">
        <v>11816.919999999998</v>
      </c>
      <c r="F144" s="9">
        <v>6042.5599999999995</v>
      </c>
      <c r="G144" s="9">
        <v>5061.18</v>
      </c>
      <c r="H144" s="9">
        <v>22612.34</v>
      </c>
      <c r="I144" s="9">
        <v>15985.320000000002</v>
      </c>
      <c r="J144" s="9">
        <v>6153.57</v>
      </c>
      <c r="K144" s="9">
        <v>6197.04</v>
      </c>
      <c r="L144" s="9"/>
      <c r="M144" s="9"/>
      <c r="N144" s="9">
        <v>5578.6399999999994</v>
      </c>
      <c r="O144" s="9">
        <v>90366.530000000013</v>
      </c>
    </row>
    <row r="145" spans="1:15" s="26" customFormat="1" x14ac:dyDescent="0.25">
      <c r="A145" s="27" t="s">
        <v>112</v>
      </c>
      <c r="B145" s="27"/>
      <c r="C145" s="28">
        <v>667737.89999999979</v>
      </c>
      <c r="D145" s="28">
        <v>765328.35999999975</v>
      </c>
      <c r="E145" s="28">
        <v>406329.76</v>
      </c>
      <c r="F145" s="28">
        <v>849847.99000000022</v>
      </c>
      <c r="G145" s="28">
        <v>602364.04</v>
      </c>
      <c r="H145" s="28">
        <v>589818.73000000033</v>
      </c>
      <c r="I145" s="28">
        <v>1072871.6100000008</v>
      </c>
      <c r="J145" s="28">
        <v>718968.48</v>
      </c>
      <c r="K145" s="28">
        <v>660919.12</v>
      </c>
      <c r="L145" s="28">
        <v>761219.66000000015</v>
      </c>
      <c r="M145" s="28">
        <v>521968.37999999995</v>
      </c>
      <c r="N145" s="28">
        <v>785093.44000000029</v>
      </c>
      <c r="O145" s="28">
        <v>8402467.4700000007</v>
      </c>
    </row>
  </sheetData>
  <mergeCells count="1">
    <mergeCell ref="C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</vt:lpstr>
    </vt:vector>
  </TitlesOfParts>
  <Company>RBHT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Uddin Naeem</cp:lastModifiedBy>
  <dcterms:created xsi:type="dcterms:W3CDTF">2015-06-23T14:34:55Z</dcterms:created>
  <dcterms:modified xsi:type="dcterms:W3CDTF">2015-06-30T11:39:16Z</dcterms:modified>
</cp:coreProperties>
</file>